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0" windowWidth="20730" windowHeight="11760"/>
  </bookViews>
  <sheets>
    <sheet name="Blad1" sheetId="1" r:id="rId1"/>
    <sheet name="Ecelectic" sheetId="3" r:id="rId2"/>
    <sheet name="StenGK Lättast_Svårast" sheetId="2" r:id="rId3"/>
    <sheet name="Frågor" sheetId="4" r:id="rId4"/>
  </sheets>
  <definedNames>
    <definedName name="_xlnm._FilterDatabase" localSheetId="2" hidden="1">'StenGK Lättast_Svårast'!$B$3:$W$5</definedName>
    <definedName name="_xlnm.Print_Area" localSheetId="1">Ecelectic!$C$2:$Z$32</definedName>
  </definedNames>
  <calcPr calcId="145621" concurrentCalc="0"/>
  <extLst>
    <ext xmlns:mx="http://schemas.microsoft.com/office/mac/excel/2008/main" uri="{7523E5D3-25F3-A5E0-1632-64F254C22452}">
      <mx:AutoWeb TWS="0" Flags="0" Path="Macintosh HD:Users:hansschollin:Desktop:H-55 Statestik 2010_orginal.htm"/>
      <mx:CRTarget Flags="1024"/>
      <mx:ArchID Flags="2"/>
    </ext>
  </extLst>
</workbook>
</file>

<file path=xl/calcChain.xml><?xml version="1.0" encoding="utf-8"?>
<calcChain xmlns="http://schemas.openxmlformats.org/spreadsheetml/2006/main">
  <c r="Z57" i="1" l="1"/>
  <c r="V58" i="1"/>
  <c r="L58" i="1"/>
  <c r="W58" i="1"/>
  <c r="L59" i="1"/>
  <c r="V59" i="1"/>
  <c r="W59" i="1"/>
  <c r="AA57" i="1"/>
  <c r="X60" i="1"/>
  <c r="N60" i="1"/>
  <c r="O60" i="1"/>
  <c r="P60" i="1"/>
  <c r="Q60" i="1"/>
  <c r="R60" i="1"/>
  <c r="S60" i="1"/>
  <c r="T60" i="1"/>
  <c r="U60" i="1"/>
  <c r="M60" i="1"/>
  <c r="D60" i="1"/>
  <c r="E60" i="1"/>
  <c r="F60" i="1"/>
  <c r="G60" i="1"/>
  <c r="H60" i="1"/>
  <c r="I60" i="1"/>
  <c r="J60" i="1"/>
  <c r="K60" i="1"/>
  <c r="C60" i="1"/>
  <c r="V120" i="1"/>
  <c r="L120" i="1"/>
  <c r="W120" i="1"/>
  <c r="Y120" i="1"/>
  <c r="V67" i="1"/>
  <c r="L67" i="1"/>
  <c r="W67" i="1"/>
  <c r="Y67" i="1"/>
  <c r="L20" i="1"/>
  <c r="V20" i="1"/>
  <c r="W20" i="1"/>
  <c r="Y20" i="1"/>
  <c r="L21" i="1"/>
  <c r="V21" i="1"/>
  <c r="W21" i="1"/>
  <c r="Y21" i="1"/>
  <c r="V77" i="1"/>
  <c r="L77" i="1"/>
  <c r="W77" i="1"/>
  <c r="Y77" i="1"/>
  <c r="V32" i="1"/>
  <c r="L32" i="1"/>
  <c r="W32" i="1"/>
  <c r="Y32" i="1"/>
  <c r="V43" i="1"/>
  <c r="W43" i="1"/>
  <c r="Y43" i="1"/>
  <c r="V44" i="1"/>
  <c r="W44" i="1"/>
  <c r="Y44" i="1"/>
  <c r="V42" i="1"/>
  <c r="W42" i="1"/>
  <c r="L43" i="1"/>
  <c r="L44" i="1"/>
  <c r="Y58" i="1"/>
  <c r="V14" i="1"/>
  <c r="L14" i="1"/>
  <c r="W14" i="1"/>
  <c r="Y14" i="1"/>
  <c r="V28" i="1"/>
  <c r="L28" i="1"/>
  <c r="W28" i="1"/>
  <c r="Y28" i="1"/>
  <c r="V29" i="1"/>
  <c r="L29" i="1"/>
  <c r="W29" i="1"/>
  <c r="Y29" i="1"/>
  <c r="V48" i="1"/>
  <c r="L48" i="1"/>
  <c r="W48" i="1"/>
  <c r="Y48" i="1"/>
  <c r="V49" i="1"/>
  <c r="L49" i="1"/>
  <c r="W49" i="1"/>
  <c r="Y49" i="1"/>
  <c r="Z90" i="1"/>
  <c r="V91" i="1"/>
  <c r="L91" i="1"/>
  <c r="W91" i="1"/>
  <c r="Y91" i="1"/>
  <c r="V5" i="1"/>
  <c r="L5" i="1"/>
  <c r="W5" i="1"/>
  <c r="Y5" i="1"/>
  <c r="V6" i="1"/>
  <c r="L6" i="1"/>
  <c r="W6" i="1"/>
  <c r="Y6" i="1"/>
  <c r="V72" i="1"/>
  <c r="L72" i="1"/>
  <c r="W72" i="1"/>
  <c r="Y72" i="1"/>
  <c r="V111" i="1"/>
  <c r="L111" i="1"/>
  <c r="W111" i="1"/>
  <c r="Y111" i="1"/>
  <c r="L86" i="1"/>
  <c r="V86" i="1"/>
  <c r="W86" i="1"/>
  <c r="Y86" i="1"/>
  <c r="L88" i="1"/>
  <c r="V10" i="1"/>
  <c r="L10" i="1"/>
  <c r="W10" i="1"/>
  <c r="Y10" i="1"/>
  <c r="V11" i="1"/>
  <c r="L11" i="1"/>
  <c r="W11" i="1"/>
  <c r="Y11" i="1"/>
  <c r="C12" i="1"/>
  <c r="D12" i="1"/>
  <c r="E12" i="1"/>
  <c r="F12" i="1"/>
  <c r="G12" i="1"/>
  <c r="H12" i="1"/>
  <c r="I12" i="1"/>
  <c r="J12" i="1"/>
  <c r="K12" i="1"/>
  <c r="L12" i="1"/>
  <c r="Z94" i="1"/>
  <c r="X97" i="1"/>
  <c r="V96" i="1"/>
  <c r="L96" i="1"/>
  <c r="W96" i="1"/>
  <c r="M97" i="1"/>
  <c r="N97" i="1"/>
  <c r="O97" i="1"/>
  <c r="P97" i="1"/>
  <c r="Q97" i="1"/>
  <c r="R97" i="1"/>
  <c r="S97" i="1"/>
  <c r="T97" i="1"/>
  <c r="U97" i="1"/>
  <c r="V97" i="1"/>
  <c r="C97" i="1"/>
  <c r="D97" i="1"/>
  <c r="E97" i="1"/>
  <c r="F97" i="1"/>
  <c r="G97" i="1"/>
  <c r="H97" i="1"/>
  <c r="I97" i="1"/>
  <c r="J97" i="1"/>
  <c r="K97" i="1"/>
  <c r="L97" i="1"/>
  <c r="W97" i="1"/>
  <c r="V95" i="1"/>
  <c r="L95" i="1"/>
  <c r="W95" i="1"/>
  <c r="Y95" i="1"/>
  <c r="V116" i="1"/>
  <c r="L116" i="1"/>
  <c r="W116" i="1"/>
  <c r="Y116" i="1"/>
  <c r="V117" i="1"/>
  <c r="L117" i="1"/>
  <c r="W117" i="1"/>
  <c r="Y117" i="1"/>
  <c r="Z3" i="1"/>
  <c r="X7" i="1"/>
  <c r="N7" i="1"/>
  <c r="O7" i="1"/>
  <c r="P7" i="1"/>
  <c r="Q7" i="1"/>
  <c r="R7" i="1"/>
  <c r="S7" i="1"/>
  <c r="T7" i="1"/>
  <c r="U7" i="1"/>
  <c r="M7" i="1"/>
  <c r="D7" i="1"/>
  <c r="E7" i="1"/>
  <c r="F7" i="1"/>
  <c r="G7" i="1"/>
  <c r="H7" i="1"/>
  <c r="I7" i="1"/>
  <c r="J7" i="1"/>
  <c r="K7" i="1"/>
  <c r="C7" i="1"/>
  <c r="V37" i="1"/>
  <c r="L37" i="1"/>
  <c r="W37" i="1"/>
  <c r="Y37" i="1"/>
  <c r="V9" i="1"/>
  <c r="L9" i="1"/>
  <c r="W9" i="1"/>
  <c r="Y9" i="1"/>
  <c r="V47" i="1"/>
  <c r="L47" i="1"/>
  <c r="W47" i="1"/>
  <c r="Y47" i="1"/>
  <c r="L19" i="1"/>
  <c r="V19" i="1"/>
  <c r="W19" i="1"/>
  <c r="Y19" i="1"/>
  <c r="V52" i="1"/>
  <c r="L52" i="1"/>
  <c r="W52" i="1"/>
  <c r="Y52" i="1"/>
  <c r="V4" i="1"/>
  <c r="L4" i="1"/>
  <c r="W4" i="1"/>
  <c r="AA3" i="1"/>
  <c r="Y4" i="1"/>
  <c r="V27" i="1"/>
  <c r="L27" i="1"/>
  <c r="W27" i="1"/>
  <c r="Z23" i="1"/>
  <c r="AA23" i="1"/>
  <c r="Y27" i="1"/>
  <c r="V115" i="1"/>
  <c r="L115" i="1"/>
  <c r="W115" i="1"/>
  <c r="Y115" i="1"/>
  <c r="Y42" i="1"/>
  <c r="L42" i="1"/>
  <c r="N123" i="1"/>
  <c r="O123" i="1"/>
  <c r="P123" i="1"/>
  <c r="Q123" i="1"/>
  <c r="R123" i="1"/>
  <c r="S123" i="1"/>
  <c r="T123" i="1"/>
  <c r="U123" i="1"/>
  <c r="M123" i="1"/>
  <c r="D123" i="1"/>
  <c r="E123" i="1"/>
  <c r="F123" i="1"/>
  <c r="G123" i="1"/>
  <c r="H123" i="1"/>
  <c r="I123" i="1"/>
  <c r="J123" i="1"/>
  <c r="K123" i="1"/>
  <c r="C123" i="1"/>
  <c r="L123" i="1"/>
  <c r="V123" i="1"/>
  <c r="W123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Z114" i="1"/>
  <c r="X118" i="1"/>
  <c r="Y118" i="1"/>
  <c r="Z61" i="1"/>
  <c r="X65" i="1"/>
  <c r="Z119" i="1"/>
  <c r="X123" i="1"/>
  <c r="Z101" i="1"/>
  <c r="X105" i="1"/>
  <c r="Z81" i="1"/>
  <c r="X84" i="1"/>
  <c r="Z85" i="1"/>
  <c r="X89" i="1"/>
  <c r="Z76" i="1"/>
  <c r="X80" i="1"/>
  <c r="Z71" i="1"/>
  <c r="X75" i="1"/>
  <c r="Z66" i="1"/>
  <c r="X70" i="1"/>
  <c r="Z51" i="1"/>
  <c r="X56" i="1"/>
  <c r="Z46" i="1"/>
  <c r="X50" i="1"/>
  <c r="Z26" i="1"/>
  <c r="X30" i="1"/>
  <c r="Z18" i="1"/>
  <c r="X22" i="1"/>
  <c r="Z8" i="1"/>
  <c r="X12" i="1"/>
  <c r="N35" i="1"/>
  <c r="O35" i="1"/>
  <c r="P35" i="1"/>
  <c r="Q35" i="1"/>
  <c r="R35" i="1"/>
  <c r="S35" i="1"/>
  <c r="T35" i="1"/>
  <c r="U35" i="1"/>
  <c r="M35" i="1"/>
  <c r="N22" i="1"/>
  <c r="O22" i="1"/>
  <c r="P22" i="1"/>
  <c r="Q22" i="1"/>
  <c r="R22" i="1"/>
  <c r="S22" i="1"/>
  <c r="T22" i="1"/>
  <c r="U22" i="1"/>
  <c r="M22" i="1"/>
  <c r="AB123" i="1"/>
  <c r="AB118" i="1"/>
  <c r="AB113" i="1"/>
  <c r="AB109" i="1"/>
  <c r="AB105" i="1"/>
  <c r="AB93" i="1"/>
  <c r="AB89" i="1"/>
  <c r="AB84" i="1"/>
  <c r="AB80" i="1"/>
  <c r="AB75" i="1"/>
  <c r="AB70" i="1"/>
  <c r="AB65" i="1"/>
  <c r="AB60" i="1"/>
  <c r="AB56" i="1"/>
  <c r="AB50" i="1"/>
  <c r="AB45" i="1"/>
  <c r="AB40" i="1"/>
  <c r="AB35" i="1"/>
  <c r="AB30" i="1"/>
  <c r="AB22" i="1"/>
  <c r="AB17" i="1"/>
  <c r="AB7" i="1"/>
  <c r="AA18" i="1"/>
  <c r="L63" i="1"/>
  <c r="V63" i="1"/>
  <c r="W63" i="1"/>
  <c r="L64" i="1"/>
  <c r="V64" i="1"/>
  <c r="W64" i="1"/>
  <c r="AA61" i="1"/>
  <c r="Y64" i="1"/>
  <c r="Y63" i="1"/>
  <c r="N65" i="1"/>
  <c r="O65" i="1"/>
  <c r="P65" i="1"/>
  <c r="Q65" i="1"/>
  <c r="R65" i="1"/>
  <c r="S65" i="1"/>
  <c r="T65" i="1"/>
  <c r="U65" i="1"/>
  <c r="M65" i="1"/>
  <c r="D65" i="1"/>
  <c r="E65" i="1"/>
  <c r="F65" i="1"/>
  <c r="G65" i="1"/>
  <c r="H65" i="1"/>
  <c r="I65" i="1"/>
  <c r="J65" i="1"/>
  <c r="K65" i="1"/>
  <c r="C65" i="1"/>
  <c r="V39" i="1"/>
  <c r="L39" i="1"/>
  <c r="W39" i="1"/>
  <c r="V122" i="1"/>
  <c r="L122" i="1"/>
  <c r="W122" i="1"/>
  <c r="L68" i="1"/>
  <c r="V68" i="1"/>
  <c r="W68" i="1"/>
  <c r="L69" i="1"/>
  <c r="V69" i="1"/>
  <c r="W69" i="1"/>
  <c r="AA66" i="1"/>
  <c r="Y68" i="1"/>
  <c r="N70" i="1"/>
  <c r="O70" i="1"/>
  <c r="P70" i="1"/>
  <c r="Q70" i="1"/>
  <c r="R70" i="1"/>
  <c r="S70" i="1"/>
  <c r="T70" i="1"/>
  <c r="U70" i="1"/>
  <c r="M70" i="1"/>
  <c r="V70" i="1"/>
  <c r="D70" i="1"/>
  <c r="E70" i="1"/>
  <c r="F70" i="1"/>
  <c r="G70" i="1"/>
  <c r="H70" i="1"/>
  <c r="I70" i="1"/>
  <c r="J70" i="1"/>
  <c r="K70" i="1"/>
  <c r="C70" i="1"/>
  <c r="Z31" i="1"/>
  <c r="X35" i="1"/>
  <c r="L34" i="1"/>
  <c r="V34" i="1"/>
  <c r="W34" i="1"/>
  <c r="AA31" i="1"/>
  <c r="D35" i="1"/>
  <c r="E35" i="1"/>
  <c r="F35" i="1"/>
  <c r="G35" i="1"/>
  <c r="H35" i="1"/>
  <c r="I35" i="1"/>
  <c r="J35" i="1"/>
  <c r="K35" i="1"/>
  <c r="C35" i="1"/>
  <c r="N30" i="1"/>
  <c r="O30" i="1"/>
  <c r="P30" i="1"/>
  <c r="Q30" i="1"/>
  <c r="R30" i="1"/>
  <c r="S30" i="1"/>
  <c r="T30" i="1"/>
  <c r="U30" i="1"/>
  <c r="M30" i="1"/>
  <c r="L54" i="1"/>
  <c r="V54" i="1"/>
  <c r="W54" i="1"/>
  <c r="L55" i="1"/>
  <c r="V55" i="1"/>
  <c r="W55" i="1"/>
  <c r="AA51" i="1"/>
  <c r="Y55" i="1"/>
  <c r="N56" i="1"/>
  <c r="O56" i="1"/>
  <c r="P56" i="1"/>
  <c r="Q56" i="1"/>
  <c r="R56" i="1"/>
  <c r="S56" i="1"/>
  <c r="T56" i="1"/>
  <c r="U56" i="1"/>
  <c r="M56" i="1"/>
  <c r="D56" i="1"/>
  <c r="E56" i="1"/>
  <c r="F56" i="1"/>
  <c r="G56" i="1"/>
  <c r="H56" i="1"/>
  <c r="I56" i="1"/>
  <c r="J56" i="1"/>
  <c r="K56" i="1"/>
  <c r="C56" i="1"/>
  <c r="Z41" i="1"/>
  <c r="X45" i="1"/>
  <c r="N45" i="1"/>
  <c r="O45" i="1"/>
  <c r="P45" i="1"/>
  <c r="Q45" i="1"/>
  <c r="R45" i="1"/>
  <c r="S45" i="1"/>
  <c r="T45" i="1"/>
  <c r="U45" i="1"/>
  <c r="M45" i="1"/>
  <c r="V45" i="1"/>
  <c r="AA41" i="1"/>
  <c r="D45" i="1"/>
  <c r="E45" i="1"/>
  <c r="F45" i="1"/>
  <c r="G45" i="1"/>
  <c r="H45" i="1"/>
  <c r="I45" i="1"/>
  <c r="J45" i="1"/>
  <c r="K45" i="1"/>
  <c r="C45" i="1"/>
  <c r="D22" i="1"/>
  <c r="E22" i="1"/>
  <c r="F22" i="1"/>
  <c r="G22" i="1"/>
  <c r="H22" i="1"/>
  <c r="I22" i="1"/>
  <c r="J22" i="1"/>
  <c r="K22" i="1"/>
  <c r="C22" i="1"/>
  <c r="L79" i="1"/>
  <c r="V79" i="1"/>
  <c r="W79" i="1"/>
  <c r="AA76" i="1"/>
  <c r="N80" i="1"/>
  <c r="O80" i="1"/>
  <c r="P80" i="1"/>
  <c r="Q80" i="1"/>
  <c r="R80" i="1"/>
  <c r="S80" i="1"/>
  <c r="T80" i="1"/>
  <c r="U80" i="1"/>
  <c r="M80" i="1"/>
  <c r="D80" i="1"/>
  <c r="E80" i="1"/>
  <c r="F80" i="1"/>
  <c r="G80" i="1"/>
  <c r="H80" i="1"/>
  <c r="I80" i="1"/>
  <c r="J80" i="1"/>
  <c r="K80" i="1"/>
  <c r="C80" i="1"/>
  <c r="L22" i="1"/>
  <c r="V22" i="1"/>
  <c r="W22" i="1"/>
  <c r="L16" i="1"/>
  <c r="V16" i="1"/>
  <c r="W16" i="1"/>
  <c r="Z13" i="1"/>
  <c r="AA13" i="1"/>
  <c r="AA8" i="1"/>
  <c r="AA26" i="1"/>
  <c r="X17" i="1"/>
  <c r="M17" i="1"/>
  <c r="O17" i="1"/>
  <c r="P17" i="1"/>
  <c r="Q17" i="1"/>
  <c r="R17" i="1"/>
  <c r="S17" i="1"/>
  <c r="T17" i="1"/>
  <c r="U17" i="1"/>
  <c r="N17" i="1"/>
  <c r="D17" i="1"/>
  <c r="E17" i="1"/>
  <c r="F17" i="1"/>
  <c r="G17" i="1"/>
  <c r="H17" i="1"/>
  <c r="I17" i="1"/>
  <c r="J17" i="1"/>
  <c r="K17" i="1"/>
  <c r="C17" i="1"/>
  <c r="Z36" i="1"/>
  <c r="AA36" i="1"/>
  <c r="X40" i="1"/>
  <c r="N40" i="1"/>
  <c r="O40" i="1"/>
  <c r="P40" i="1"/>
  <c r="Q40" i="1"/>
  <c r="R40" i="1"/>
  <c r="S40" i="1"/>
  <c r="T40" i="1"/>
  <c r="U40" i="1"/>
  <c r="M40" i="1"/>
  <c r="D40" i="1"/>
  <c r="E40" i="1"/>
  <c r="F40" i="1"/>
  <c r="G40" i="1"/>
  <c r="H40" i="1"/>
  <c r="I40" i="1"/>
  <c r="J40" i="1"/>
  <c r="K40" i="1"/>
  <c r="C40" i="1"/>
  <c r="AA119" i="1"/>
  <c r="AB12" i="1"/>
  <c r="N50" i="1"/>
  <c r="O50" i="1"/>
  <c r="P50" i="1"/>
  <c r="Q50" i="1"/>
  <c r="R50" i="1"/>
  <c r="S50" i="1"/>
  <c r="T50" i="1"/>
  <c r="U50" i="1"/>
  <c r="M50" i="1"/>
  <c r="D50" i="1"/>
  <c r="E50" i="1"/>
  <c r="F50" i="1"/>
  <c r="G50" i="1"/>
  <c r="H50" i="1"/>
  <c r="I50" i="1"/>
  <c r="J50" i="1"/>
  <c r="K50" i="1"/>
  <c r="C50" i="1"/>
  <c r="AA46" i="1"/>
  <c r="N105" i="1"/>
  <c r="O105" i="1"/>
  <c r="P105" i="1"/>
  <c r="Q105" i="1"/>
  <c r="R105" i="1"/>
  <c r="S105" i="1"/>
  <c r="T105" i="1"/>
  <c r="U105" i="1"/>
  <c r="M105" i="1"/>
  <c r="D105" i="1"/>
  <c r="E105" i="1"/>
  <c r="F105" i="1"/>
  <c r="G105" i="1"/>
  <c r="H105" i="1"/>
  <c r="I105" i="1"/>
  <c r="J105" i="1"/>
  <c r="K105" i="1"/>
  <c r="C105" i="1"/>
  <c r="L103" i="1"/>
  <c r="V103" i="1"/>
  <c r="W103" i="1"/>
  <c r="L104" i="1"/>
  <c r="V104" i="1"/>
  <c r="W104" i="1"/>
  <c r="AA101" i="1"/>
  <c r="Y103" i="1"/>
  <c r="AA114" i="1"/>
  <c r="L74" i="1"/>
  <c r="V74" i="1"/>
  <c r="W74" i="1"/>
  <c r="AA71" i="1"/>
  <c r="N75" i="1"/>
  <c r="O75" i="1"/>
  <c r="P75" i="1"/>
  <c r="Q75" i="1"/>
  <c r="R75" i="1"/>
  <c r="S75" i="1"/>
  <c r="T75" i="1"/>
  <c r="U75" i="1"/>
  <c r="M75" i="1"/>
  <c r="D75" i="1"/>
  <c r="E75" i="1"/>
  <c r="F75" i="1"/>
  <c r="G75" i="1"/>
  <c r="H75" i="1"/>
  <c r="I75" i="1"/>
  <c r="J75" i="1"/>
  <c r="K75" i="1"/>
  <c r="C75" i="1"/>
  <c r="D30" i="1"/>
  <c r="E30" i="1"/>
  <c r="F30" i="1"/>
  <c r="G30" i="1"/>
  <c r="H30" i="1"/>
  <c r="I30" i="1"/>
  <c r="J30" i="1"/>
  <c r="K30" i="1"/>
  <c r="C30" i="1"/>
  <c r="N12" i="1"/>
  <c r="O12" i="1"/>
  <c r="P12" i="1"/>
  <c r="Q12" i="1"/>
  <c r="R12" i="1"/>
  <c r="S12" i="1"/>
  <c r="T12" i="1"/>
  <c r="U12" i="1"/>
  <c r="M12" i="1"/>
  <c r="Y122" i="1"/>
  <c r="Y123" i="1"/>
  <c r="C6" i="3"/>
  <c r="C18" i="3"/>
  <c r="C21" i="3"/>
  <c r="C12" i="3"/>
  <c r="C8" i="3"/>
  <c r="C19" i="3"/>
  <c r="C16" i="3"/>
  <c r="C20" i="3"/>
  <c r="C5" i="3"/>
  <c r="D14" i="3"/>
  <c r="D23" i="3"/>
  <c r="V99" i="1"/>
  <c r="L99" i="1"/>
  <c r="W99" i="1"/>
  <c r="C100" i="1"/>
  <c r="N100" i="1"/>
  <c r="O100" i="1"/>
  <c r="P100" i="1"/>
  <c r="Q100" i="1"/>
  <c r="R100" i="1"/>
  <c r="S100" i="1"/>
  <c r="T100" i="1"/>
  <c r="U100" i="1"/>
  <c r="M100" i="1"/>
  <c r="D100" i="1"/>
  <c r="E100" i="1"/>
  <c r="F100" i="1"/>
  <c r="G100" i="1"/>
  <c r="H100" i="1"/>
  <c r="I100" i="1"/>
  <c r="J100" i="1"/>
  <c r="K100" i="1"/>
  <c r="Z98" i="1"/>
  <c r="AA98" i="1"/>
  <c r="AB97" i="1"/>
  <c r="AB100" i="1"/>
  <c r="AB1" i="1"/>
  <c r="D26" i="3"/>
  <c r="C109" i="1"/>
  <c r="D5" i="3"/>
  <c r="D9" i="3"/>
  <c r="C25" i="1"/>
  <c r="D7" i="3"/>
  <c r="C84" i="1"/>
  <c r="D24" i="3"/>
  <c r="D27" i="3"/>
  <c r="D20" i="3"/>
  <c r="C113" i="1"/>
  <c r="D16" i="3"/>
  <c r="D10" i="3"/>
  <c r="D19" i="3"/>
  <c r="D11" i="3"/>
  <c r="D13" i="3"/>
  <c r="C89" i="1"/>
  <c r="D25" i="3"/>
  <c r="D8" i="3"/>
  <c r="D12" i="3"/>
  <c r="D15" i="3"/>
  <c r="D21" i="3"/>
  <c r="D17" i="3"/>
  <c r="D18" i="3"/>
  <c r="D22" i="3"/>
  <c r="D6" i="3"/>
  <c r="D32" i="3"/>
  <c r="Z106" i="1"/>
  <c r="Z110" i="1"/>
  <c r="AD2" i="1"/>
  <c r="C40" i="3"/>
  <c r="X113" i="1"/>
  <c r="AA94" i="1"/>
  <c r="X109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Y113" i="1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M93" i="1"/>
  <c r="N93" i="1"/>
  <c r="O93" i="1"/>
  <c r="P93" i="1"/>
  <c r="Q93" i="1"/>
  <c r="R93" i="1"/>
  <c r="S93" i="1"/>
  <c r="T93" i="1"/>
  <c r="U93" i="1"/>
  <c r="V93" i="1"/>
  <c r="C93" i="1"/>
  <c r="D93" i="1"/>
  <c r="E93" i="1"/>
  <c r="F93" i="1"/>
  <c r="G93" i="1"/>
  <c r="H93" i="1"/>
  <c r="I93" i="1"/>
  <c r="J93" i="1"/>
  <c r="K93" i="1"/>
  <c r="L93" i="1"/>
  <c r="W93" i="1"/>
  <c r="L92" i="1"/>
  <c r="D84" i="1"/>
  <c r="E84" i="1"/>
  <c r="F84" i="1"/>
  <c r="G84" i="1"/>
  <c r="H84" i="1"/>
  <c r="I84" i="1"/>
  <c r="J84" i="1"/>
  <c r="K84" i="1"/>
  <c r="L84" i="1"/>
  <c r="D89" i="1"/>
  <c r="E89" i="1"/>
  <c r="F89" i="1"/>
  <c r="G89" i="1"/>
  <c r="H89" i="1"/>
  <c r="I89" i="1"/>
  <c r="J89" i="1"/>
  <c r="K89" i="1"/>
  <c r="L89" i="1"/>
  <c r="T11" i="2"/>
  <c r="T13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U11" i="2"/>
  <c r="C11" i="2"/>
  <c r="W11" i="2"/>
  <c r="V11" i="2"/>
  <c r="L108" i="1"/>
  <c r="V108" i="1"/>
  <c r="W108" i="1"/>
  <c r="AA106" i="1"/>
  <c r="V92" i="1"/>
  <c r="W92" i="1"/>
  <c r="AA90" i="1"/>
  <c r="V88" i="1"/>
  <c r="W88" i="1"/>
  <c r="AA85" i="1"/>
  <c r="L82" i="1"/>
  <c r="V82" i="1"/>
  <c r="W82" i="1"/>
  <c r="L83" i="1"/>
  <c r="V83" i="1"/>
  <c r="W83" i="1"/>
  <c r="AA81" i="1"/>
  <c r="L24" i="1"/>
  <c r="V24" i="1"/>
  <c r="W24" i="1"/>
  <c r="D13" i="2"/>
  <c r="E13" i="2"/>
  <c r="F13" i="2"/>
  <c r="G13" i="2"/>
  <c r="H13" i="2"/>
  <c r="I13" i="2"/>
  <c r="J13" i="2"/>
  <c r="K13" i="2"/>
  <c r="M13" i="2"/>
  <c r="N13" i="2"/>
  <c r="O13" i="2"/>
  <c r="P13" i="2"/>
  <c r="Q13" i="2"/>
  <c r="R13" i="2"/>
  <c r="S13" i="2"/>
  <c r="U13" i="2"/>
  <c r="C13" i="2"/>
  <c r="C41" i="3"/>
  <c r="C44" i="3"/>
  <c r="C42" i="3"/>
  <c r="C45" i="3"/>
  <c r="C46" i="3"/>
  <c r="C49" i="3"/>
  <c r="L112" i="1"/>
  <c r="V112" i="1"/>
  <c r="W112" i="1"/>
  <c r="Y112" i="1"/>
  <c r="AA110" i="1"/>
  <c r="AI3" i="1"/>
  <c r="AE2" i="1"/>
  <c r="Y74" i="1"/>
  <c r="Y96" i="1"/>
  <c r="E22" i="3"/>
  <c r="E25" i="3"/>
  <c r="E11" i="3"/>
  <c r="E10" i="3"/>
  <c r="E26" i="3"/>
  <c r="E18" i="3"/>
  <c r="E8" i="3"/>
  <c r="E14" i="3"/>
  <c r="E13" i="3"/>
  <c r="E15" i="3"/>
  <c r="E9" i="3"/>
  <c r="E16" i="3"/>
  <c r="D109" i="1"/>
  <c r="E5" i="3"/>
  <c r="E23" i="3"/>
  <c r="E6" i="3"/>
  <c r="E24" i="3"/>
  <c r="E19" i="3"/>
  <c r="E27" i="3"/>
  <c r="E21" i="3"/>
  <c r="D25" i="1"/>
  <c r="E7" i="3"/>
  <c r="E17" i="3"/>
  <c r="E32" i="3"/>
  <c r="F22" i="3"/>
  <c r="F25" i="3"/>
  <c r="F11" i="3"/>
  <c r="F10" i="3"/>
  <c r="F26" i="3"/>
  <c r="F18" i="3"/>
  <c r="F8" i="3"/>
  <c r="F14" i="3"/>
  <c r="F13" i="3"/>
  <c r="F15" i="3"/>
  <c r="F9" i="3"/>
  <c r="F16" i="3"/>
  <c r="E109" i="1"/>
  <c r="F5" i="3"/>
  <c r="F23" i="3"/>
  <c r="F6" i="3"/>
  <c r="F24" i="3"/>
  <c r="F19" i="3"/>
  <c r="F27" i="3"/>
  <c r="F21" i="3"/>
  <c r="E25" i="1"/>
  <c r="F7" i="3"/>
  <c r="F17" i="3"/>
  <c r="F32" i="3"/>
  <c r="G22" i="3"/>
  <c r="G25" i="3"/>
  <c r="G11" i="3"/>
  <c r="G10" i="3"/>
  <c r="G26" i="3"/>
  <c r="G18" i="3"/>
  <c r="G8" i="3"/>
  <c r="G14" i="3"/>
  <c r="G13" i="3"/>
  <c r="G15" i="3"/>
  <c r="G9" i="3"/>
  <c r="G16" i="3"/>
  <c r="F109" i="1"/>
  <c r="G5" i="3"/>
  <c r="G23" i="3"/>
  <c r="G6" i="3"/>
  <c r="G24" i="3"/>
  <c r="G19" i="3"/>
  <c r="G27" i="3"/>
  <c r="G21" i="3"/>
  <c r="F25" i="1"/>
  <c r="G7" i="3"/>
  <c r="G17" i="3"/>
  <c r="G32" i="3"/>
  <c r="H22" i="3"/>
  <c r="H25" i="3"/>
  <c r="H11" i="3"/>
  <c r="H10" i="3"/>
  <c r="H26" i="3"/>
  <c r="H18" i="3"/>
  <c r="H8" i="3"/>
  <c r="H14" i="3"/>
  <c r="H13" i="3"/>
  <c r="H15" i="3"/>
  <c r="H9" i="3"/>
  <c r="H16" i="3"/>
  <c r="G109" i="1"/>
  <c r="H5" i="3"/>
  <c r="H23" i="3"/>
  <c r="H6" i="3"/>
  <c r="H24" i="3"/>
  <c r="H19" i="3"/>
  <c r="H27" i="3"/>
  <c r="H21" i="3"/>
  <c r="G25" i="1"/>
  <c r="H7" i="3"/>
  <c r="H17" i="3"/>
  <c r="H32" i="3"/>
  <c r="I22" i="3"/>
  <c r="I25" i="3"/>
  <c r="I11" i="3"/>
  <c r="I10" i="3"/>
  <c r="I26" i="3"/>
  <c r="I18" i="3"/>
  <c r="I8" i="3"/>
  <c r="I14" i="3"/>
  <c r="I13" i="3"/>
  <c r="I15" i="3"/>
  <c r="I9" i="3"/>
  <c r="I16" i="3"/>
  <c r="H109" i="1"/>
  <c r="I5" i="3"/>
  <c r="I23" i="3"/>
  <c r="I6" i="3"/>
  <c r="I24" i="3"/>
  <c r="I19" i="3"/>
  <c r="I27" i="3"/>
  <c r="I21" i="3"/>
  <c r="H25" i="1"/>
  <c r="I7" i="3"/>
  <c r="I17" i="3"/>
  <c r="I32" i="3"/>
  <c r="J22" i="3"/>
  <c r="J25" i="3"/>
  <c r="J11" i="3"/>
  <c r="J10" i="3"/>
  <c r="J26" i="3"/>
  <c r="J18" i="3"/>
  <c r="J8" i="3"/>
  <c r="J14" i="3"/>
  <c r="J13" i="3"/>
  <c r="J15" i="3"/>
  <c r="J9" i="3"/>
  <c r="J16" i="3"/>
  <c r="I109" i="1"/>
  <c r="J5" i="3"/>
  <c r="J23" i="3"/>
  <c r="J6" i="3"/>
  <c r="J24" i="3"/>
  <c r="J19" i="3"/>
  <c r="J27" i="3"/>
  <c r="J21" i="3"/>
  <c r="I25" i="1"/>
  <c r="J7" i="3"/>
  <c r="J17" i="3"/>
  <c r="J32" i="3"/>
  <c r="K22" i="3"/>
  <c r="K25" i="3"/>
  <c r="K11" i="3"/>
  <c r="K10" i="3"/>
  <c r="K26" i="3"/>
  <c r="K18" i="3"/>
  <c r="K8" i="3"/>
  <c r="K14" i="3"/>
  <c r="K13" i="3"/>
  <c r="K15" i="3"/>
  <c r="K9" i="3"/>
  <c r="K16" i="3"/>
  <c r="J109" i="1"/>
  <c r="K5" i="3"/>
  <c r="K23" i="3"/>
  <c r="K6" i="3"/>
  <c r="K24" i="3"/>
  <c r="K19" i="3"/>
  <c r="K27" i="3"/>
  <c r="K21" i="3"/>
  <c r="J25" i="1"/>
  <c r="K7" i="3"/>
  <c r="K17" i="3"/>
  <c r="K32" i="3"/>
  <c r="L22" i="3"/>
  <c r="L25" i="3"/>
  <c r="L11" i="3"/>
  <c r="L10" i="3"/>
  <c r="L26" i="3"/>
  <c r="L18" i="3"/>
  <c r="L8" i="3"/>
  <c r="L14" i="3"/>
  <c r="L13" i="3"/>
  <c r="L15" i="3"/>
  <c r="L9" i="3"/>
  <c r="L16" i="3"/>
  <c r="K109" i="1"/>
  <c r="L5" i="3"/>
  <c r="L23" i="3"/>
  <c r="L6" i="3"/>
  <c r="L24" i="3"/>
  <c r="L19" i="3"/>
  <c r="L27" i="3"/>
  <c r="L21" i="3"/>
  <c r="K25" i="1"/>
  <c r="L7" i="3"/>
  <c r="L17" i="3"/>
  <c r="L32" i="3"/>
  <c r="L60" i="1"/>
  <c r="M22" i="3"/>
  <c r="M25" i="3"/>
  <c r="L80" i="1"/>
  <c r="M11" i="3"/>
  <c r="M10" i="3"/>
  <c r="L35" i="1"/>
  <c r="M26" i="3"/>
  <c r="M18" i="3"/>
  <c r="L105" i="1"/>
  <c r="M8" i="3"/>
  <c r="L7" i="1"/>
  <c r="M14" i="3"/>
  <c r="L30" i="1"/>
  <c r="M13" i="3"/>
  <c r="L50" i="1"/>
  <c r="M15" i="3"/>
  <c r="L75" i="1"/>
  <c r="L65" i="1"/>
  <c r="M9" i="3"/>
  <c r="L70" i="1"/>
  <c r="M16" i="3"/>
  <c r="L109" i="1"/>
  <c r="M5" i="3"/>
  <c r="L17" i="1"/>
  <c r="M23" i="3"/>
  <c r="L100" i="1"/>
  <c r="M6" i="3"/>
  <c r="M24" i="3"/>
  <c r="M19" i="3"/>
  <c r="L56" i="1"/>
  <c r="M27" i="3"/>
  <c r="L40" i="1"/>
  <c r="M21" i="3"/>
  <c r="L25" i="1"/>
  <c r="M7" i="3"/>
  <c r="L45" i="1"/>
  <c r="M17" i="3"/>
  <c r="M32" i="3"/>
  <c r="N22" i="3"/>
  <c r="M89" i="1"/>
  <c r="N25" i="3"/>
  <c r="N11" i="3"/>
  <c r="N10" i="3"/>
  <c r="N26" i="3"/>
  <c r="N18" i="3"/>
  <c r="N8" i="3"/>
  <c r="N14" i="3"/>
  <c r="N13" i="3"/>
  <c r="N15" i="3"/>
  <c r="N9" i="3"/>
  <c r="N16" i="3"/>
  <c r="M109" i="1"/>
  <c r="N5" i="3"/>
  <c r="N23" i="3"/>
  <c r="N6" i="3"/>
  <c r="M84" i="1"/>
  <c r="N24" i="3"/>
  <c r="N19" i="3"/>
  <c r="N27" i="3"/>
  <c r="N21" i="3"/>
  <c r="M25" i="1"/>
  <c r="N7" i="3"/>
  <c r="N17" i="3"/>
  <c r="N32" i="3"/>
  <c r="O22" i="3"/>
  <c r="N89" i="1"/>
  <c r="O25" i="3"/>
  <c r="O11" i="3"/>
  <c r="O10" i="3"/>
  <c r="O26" i="3"/>
  <c r="O18" i="3"/>
  <c r="O8" i="3"/>
  <c r="O14" i="3"/>
  <c r="O13" i="3"/>
  <c r="O15" i="3"/>
  <c r="O9" i="3"/>
  <c r="O16" i="3"/>
  <c r="N109" i="1"/>
  <c r="O5" i="3"/>
  <c r="O23" i="3"/>
  <c r="O6" i="3"/>
  <c r="N84" i="1"/>
  <c r="O24" i="3"/>
  <c r="O19" i="3"/>
  <c r="O27" i="3"/>
  <c r="O21" i="3"/>
  <c r="N25" i="1"/>
  <c r="O7" i="3"/>
  <c r="O17" i="3"/>
  <c r="O32" i="3"/>
  <c r="P22" i="3"/>
  <c r="O89" i="1"/>
  <c r="P25" i="3"/>
  <c r="P11" i="3"/>
  <c r="P10" i="3"/>
  <c r="P26" i="3"/>
  <c r="P18" i="3"/>
  <c r="P8" i="3"/>
  <c r="P14" i="3"/>
  <c r="P13" i="3"/>
  <c r="P15" i="3"/>
  <c r="P9" i="3"/>
  <c r="P16" i="3"/>
  <c r="O109" i="1"/>
  <c r="P5" i="3"/>
  <c r="P23" i="3"/>
  <c r="P6" i="3"/>
  <c r="O84" i="1"/>
  <c r="P24" i="3"/>
  <c r="P19" i="3"/>
  <c r="P27" i="3"/>
  <c r="P21" i="3"/>
  <c r="O25" i="1"/>
  <c r="P7" i="3"/>
  <c r="P17" i="3"/>
  <c r="P32" i="3"/>
  <c r="Q22" i="3"/>
  <c r="P89" i="1"/>
  <c r="Q25" i="3"/>
  <c r="Q11" i="3"/>
  <c r="Q10" i="3"/>
  <c r="Q26" i="3"/>
  <c r="Q18" i="3"/>
  <c r="Q8" i="3"/>
  <c r="Q14" i="3"/>
  <c r="Q13" i="3"/>
  <c r="Q15" i="3"/>
  <c r="Q9" i="3"/>
  <c r="Q16" i="3"/>
  <c r="P109" i="1"/>
  <c r="Q5" i="3"/>
  <c r="Q23" i="3"/>
  <c r="Q6" i="3"/>
  <c r="P84" i="1"/>
  <c r="Q24" i="3"/>
  <c r="Q19" i="3"/>
  <c r="Q27" i="3"/>
  <c r="Q21" i="3"/>
  <c r="P25" i="1"/>
  <c r="Q7" i="3"/>
  <c r="Q17" i="3"/>
  <c r="Q32" i="3"/>
  <c r="R22" i="3"/>
  <c r="Q89" i="1"/>
  <c r="R25" i="3"/>
  <c r="R11" i="3"/>
  <c r="R10" i="3"/>
  <c r="R26" i="3"/>
  <c r="R18" i="3"/>
  <c r="R8" i="3"/>
  <c r="R14" i="3"/>
  <c r="R13" i="3"/>
  <c r="R15" i="3"/>
  <c r="R9" i="3"/>
  <c r="R16" i="3"/>
  <c r="Q109" i="1"/>
  <c r="R5" i="3"/>
  <c r="R23" i="3"/>
  <c r="R6" i="3"/>
  <c r="Q84" i="1"/>
  <c r="R24" i="3"/>
  <c r="R19" i="3"/>
  <c r="R27" i="3"/>
  <c r="R21" i="3"/>
  <c r="Q25" i="1"/>
  <c r="R7" i="3"/>
  <c r="R17" i="3"/>
  <c r="R32" i="3"/>
  <c r="S22" i="3"/>
  <c r="R89" i="1"/>
  <c r="S25" i="3"/>
  <c r="S11" i="3"/>
  <c r="S10" i="3"/>
  <c r="S26" i="3"/>
  <c r="S18" i="3"/>
  <c r="S8" i="3"/>
  <c r="S14" i="3"/>
  <c r="S13" i="3"/>
  <c r="S15" i="3"/>
  <c r="S9" i="3"/>
  <c r="S16" i="3"/>
  <c r="R109" i="1"/>
  <c r="S5" i="3"/>
  <c r="S23" i="3"/>
  <c r="S6" i="3"/>
  <c r="R84" i="1"/>
  <c r="S24" i="3"/>
  <c r="S19" i="3"/>
  <c r="S27" i="3"/>
  <c r="S21" i="3"/>
  <c r="R25" i="1"/>
  <c r="S7" i="3"/>
  <c r="S17" i="3"/>
  <c r="S32" i="3"/>
  <c r="T22" i="3"/>
  <c r="S89" i="1"/>
  <c r="T25" i="3"/>
  <c r="T11" i="3"/>
  <c r="T10" i="3"/>
  <c r="T26" i="3"/>
  <c r="T18" i="3"/>
  <c r="T8" i="3"/>
  <c r="T14" i="3"/>
  <c r="T13" i="3"/>
  <c r="T15" i="3"/>
  <c r="T9" i="3"/>
  <c r="T16" i="3"/>
  <c r="S109" i="1"/>
  <c r="T5" i="3"/>
  <c r="T23" i="3"/>
  <c r="T6" i="3"/>
  <c r="S84" i="1"/>
  <c r="T24" i="3"/>
  <c r="T19" i="3"/>
  <c r="T27" i="3"/>
  <c r="T21" i="3"/>
  <c r="S25" i="1"/>
  <c r="T7" i="3"/>
  <c r="T17" i="3"/>
  <c r="T32" i="3"/>
  <c r="U22" i="3"/>
  <c r="T89" i="1"/>
  <c r="U25" i="3"/>
  <c r="U11" i="3"/>
  <c r="U10" i="3"/>
  <c r="U26" i="3"/>
  <c r="U18" i="3"/>
  <c r="U8" i="3"/>
  <c r="U14" i="3"/>
  <c r="U13" i="3"/>
  <c r="U15" i="3"/>
  <c r="U9" i="3"/>
  <c r="U16" i="3"/>
  <c r="T109" i="1"/>
  <c r="U5" i="3"/>
  <c r="U23" i="3"/>
  <c r="U6" i="3"/>
  <c r="T84" i="1"/>
  <c r="U24" i="3"/>
  <c r="U19" i="3"/>
  <c r="U27" i="3"/>
  <c r="U21" i="3"/>
  <c r="T25" i="1"/>
  <c r="U7" i="3"/>
  <c r="U17" i="3"/>
  <c r="U32" i="3"/>
  <c r="V22" i="3"/>
  <c r="U89" i="1"/>
  <c r="V25" i="3"/>
  <c r="V11" i="3"/>
  <c r="V10" i="3"/>
  <c r="V26" i="3"/>
  <c r="V18" i="3"/>
  <c r="V8" i="3"/>
  <c r="V14" i="3"/>
  <c r="V13" i="3"/>
  <c r="V15" i="3"/>
  <c r="V9" i="3"/>
  <c r="V16" i="3"/>
  <c r="U109" i="1"/>
  <c r="V5" i="3"/>
  <c r="V23" i="3"/>
  <c r="V6" i="3"/>
  <c r="U84" i="1"/>
  <c r="V24" i="3"/>
  <c r="V19" i="3"/>
  <c r="V27" i="3"/>
  <c r="V21" i="3"/>
  <c r="U25" i="1"/>
  <c r="V7" i="3"/>
  <c r="V17" i="3"/>
  <c r="V32" i="3"/>
  <c r="X32" i="3"/>
  <c r="Y16" i="1"/>
  <c r="Y34" i="1"/>
  <c r="Y69" i="1"/>
  <c r="Y39" i="1"/>
  <c r="Y24" i="1"/>
  <c r="Y83" i="1"/>
  <c r="Y59" i="1"/>
  <c r="X100" i="1"/>
  <c r="X25" i="1"/>
  <c r="V105" i="1"/>
  <c r="W8" i="3"/>
  <c r="W105" i="1"/>
  <c r="X8" i="3"/>
  <c r="Y8" i="3"/>
  <c r="Y105" i="1"/>
  <c r="Z8" i="3"/>
  <c r="V109" i="1"/>
  <c r="W5" i="3"/>
  <c r="W109" i="1"/>
  <c r="X5" i="3"/>
  <c r="Y5" i="3"/>
  <c r="Y109" i="1"/>
  <c r="Z5" i="3"/>
  <c r="V100" i="1"/>
  <c r="W6" i="3"/>
  <c r="W100" i="1"/>
  <c r="X6" i="3"/>
  <c r="Y6" i="3"/>
  <c r="Y100" i="1"/>
  <c r="Z6" i="3"/>
  <c r="X19" i="3"/>
  <c r="Y19" i="3"/>
  <c r="Y97" i="1"/>
  <c r="Z19" i="3"/>
  <c r="W19" i="3"/>
  <c r="V25" i="1"/>
  <c r="W25" i="1"/>
  <c r="Y25" i="1"/>
  <c r="Y108" i="1"/>
  <c r="Y104" i="1"/>
  <c r="Y99" i="1"/>
  <c r="Y92" i="1"/>
  <c r="Y79" i="1"/>
  <c r="Y88" i="1"/>
  <c r="V84" i="1"/>
  <c r="W24" i="3"/>
  <c r="W84" i="1"/>
  <c r="X24" i="3"/>
  <c r="Y24" i="3"/>
  <c r="Y84" i="1"/>
  <c r="Z24" i="3"/>
  <c r="C24" i="3"/>
  <c r="C9" i="3"/>
  <c r="C7" i="3"/>
  <c r="C23" i="3"/>
  <c r="C17" i="3"/>
  <c r="C27" i="3"/>
  <c r="C22" i="3"/>
  <c r="C15" i="3"/>
  <c r="C26" i="3"/>
  <c r="C13" i="3"/>
  <c r="C14" i="3"/>
  <c r="C10" i="3"/>
  <c r="C11" i="3"/>
  <c r="C25" i="3"/>
  <c r="V7" i="1"/>
  <c r="W7" i="1"/>
  <c r="Y7" i="1"/>
  <c r="V12" i="1"/>
  <c r="W12" i="1"/>
  <c r="Y12" i="1"/>
  <c r="V17" i="1"/>
  <c r="W17" i="1"/>
  <c r="Y17" i="1"/>
  <c r="Y22" i="1"/>
  <c r="V30" i="1"/>
  <c r="W30" i="1"/>
  <c r="Y30" i="1"/>
  <c r="V35" i="1"/>
  <c r="W35" i="1"/>
  <c r="Y35" i="1"/>
  <c r="V40" i="1"/>
  <c r="W40" i="1"/>
  <c r="Y40" i="1"/>
  <c r="V50" i="1"/>
  <c r="W50" i="1"/>
  <c r="Y50" i="1"/>
  <c r="Y54" i="1"/>
  <c r="V56" i="1"/>
  <c r="W56" i="1"/>
  <c r="Y56" i="1"/>
  <c r="V60" i="1"/>
  <c r="W60" i="1"/>
  <c r="Y60" i="1"/>
  <c r="V65" i="1"/>
  <c r="W65" i="1"/>
  <c r="Y65" i="1"/>
  <c r="W70" i="1"/>
  <c r="Y70" i="1"/>
  <c r="V75" i="1"/>
  <c r="W75" i="1"/>
  <c r="Y75" i="1"/>
  <c r="V80" i="1"/>
  <c r="W80" i="1"/>
  <c r="Y80" i="1"/>
  <c r="Y82" i="1"/>
  <c r="V89" i="1"/>
  <c r="W89" i="1"/>
  <c r="Y89" i="1"/>
  <c r="W11" i="3"/>
  <c r="X11" i="3"/>
  <c r="Y11" i="3"/>
  <c r="Z11" i="3"/>
  <c r="W13" i="3"/>
  <c r="X13" i="3"/>
  <c r="Y13" i="3"/>
  <c r="Z13" i="3"/>
  <c r="W26" i="3"/>
  <c r="X26" i="3"/>
  <c r="Y26" i="3"/>
  <c r="Z26" i="3"/>
  <c r="W10" i="3"/>
  <c r="X10" i="3"/>
  <c r="Y10" i="3"/>
  <c r="Z10" i="3"/>
  <c r="W22" i="3"/>
  <c r="X22" i="3"/>
  <c r="Y22" i="3"/>
  <c r="Z22" i="3"/>
  <c r="Y17" i="3"/>
  <c r="W14" i="3"/>
  <c r="X14" i="3"/>
  <c r="Y14" i="3"/>
  <c r="Z14" i="3"/>
  <c r="W15" i="3"/>
  <c r="X15" i="3"/>
  <c r="Y15" i="3"/>
  <c r="Z15" i="3"/>
  <c r="W23" i="3"/>
  <c r="X23" i="3"/>
  <c r="Y23" i="3"/>
  <c r="Z23" i="3"/>
  <c r="W7" i="3"/>
  <c r="X7" i="3"/>
  <c r="Y7" i="3"/>
  <c r="Z7" i="3"/>
  <c r="W16" i="3"/>
  <c r="X16" i="3"/>
  <c r="Y16" i="3"/>
  <c r="Z16" i="3"/>
  <c r="W27" i="3"/>
  <c r="X27" i="3"/>
  <c r="Y27" i="3"/>
  <c r="Z27" i="3"/>
  <c r="W18" i="3"/>
  <c r="X18" i="3"/>
  <c r="Y18" i="3"/>
  <c r="Z18" i="3"/>
  <c r="W9" i="3"/>
  <c r="X9" i="3"/>
  <c r="Y9" i="3"/>
  <c r="Z9" i="3"/>
  <c r="W21" i="3"/>
  <c r="X21" i="3"/>
  <c r="Y21" i="3"/>
  <c r="Z21" i="3"/>
  <c r="W25" i="3"/>
  <c r="X25" i="3"/>
  <c r="Y25" i="3"/>
  <c r="Z25" i="3"/>
  <c r="W17" i="3"/>
  <c r="W45" i="1"/>
  <c r="X17" i="3"/>
  <c r="Y45" i="1"/>
  <c r="Z17" i="3"/>
</calcChain>
</file>

<file path=xl/comments1.xml><?xml version="1.0" encoding="utf-8"?>
<comments xmlns="http://schemas.openxmlformats.org/spreadsheetml/2006/main">
  <authors>
    <author>HSc</author>
  </authors>
  <commentList>
    <comment ref="AD1" authorId="0">
      <text>
        <r>
          <rPr>
            <b/>
            <sz val="8"/>
            <color indexed="81"/>
            <rFont val="Tahoma"/>
          </rPr>
          <t xml:space="preserve">Totalt alla spelare
</t>
        </r>
      </text>
    </comment>
    <comment ref="AE1" authorId="0">
      <text>
        <r>
          <rPr>
            <b/>
            <sz val="8"/>
            <color indexed="81"/>
            <rFont val="Tahoma"/>
          </rPr>
          <t>Bruttoscore</t>
        </r>
      </text>
    </comment>
    <comment ref="AE2" authorId="0">
      <text>
        <r>
          <rPr>
            <b/>
            <sz val="8"/>
            <color indexed="81"/>
            <rFont val="Tahoma"/>
          </rPr>
          <t>Samtliga bruttoscorer sammanlagda och delade med totalt antal roner</t>
        </r>
      </text>
    </comment>
  </commentList>
</comments>
</file>

<file path=xl/sharedStrings.xml><?xml version="1.0" encoding="utf-8"?>
<sst xmlns="http://schemas.openxmlformats.org/spreadsheetml/2006/main" count="291" uniqueCount="88">
  <si>
    <t>Netto</t>
    <phoneticPr fontId="5" type="noConversion"/>
  </si>
  <si>
    <t>Göran M</t>
    <phoneticPr fontId="5" type="noConversion"/>
  </si>
  <si>
    <t>ut</t>
    <phoneticPr fontId="5" type="noConversion"/>
  </si>
  <si>
    <t>in</t>
    <phoneticPr fontId="5" type="noConversion"/>
  </si>
  <si>
    <t>Hål</t>
    <phoneticPr fontId="5" type="noConversion"/>
  </si>
  <si>
    <t>Eclectic</t>
  </si>
  <si>
    <t>Brutto</t>
    <phoneticPr fontId="5" type="noConversion"/>
  </si>
  <si>
    <t>Lars Ö</t>
    <phoneticPr fontId="5" type="noConversion"/>
  </si>
  <si>
    <t>Christer A</t>
    <phoneticPr fontId="5" type="noConversion"/>
  </si>
  <si>
    <t>Tommy J</t>
    <phoneticPr fontId="5" type="noConversion"/>
  </si>
  <si>
    <t>Total snitt score StenGK</t>
    <phoneticPr fontId="5" type="noConversion"/>
  </si>
  <si>
    <t>Datum</t>
  </si>
  <si>
    <t>Ut</t>
  </si>
  <si>
    <t>IN</t>
  </si>
  <si>
    <t>Tot</t>
  </si>
  <si>
    <t>Hcp</t>
  </si>
  <si>
    <t>Net</t>
  </si>
  <si>
    <t>birdies</t>
  </si>
  <si>
    <t>Brutto</t>
  </si>
  <si>
    <t>Antal ronder</t>
  </si>
  <si>
    <t xml:space="preserve">Antal </t>
  </si>
  <si>
    <t>Ronder</t>
  </si>
  <si>
    <t>Hål</t>
  </si>
  <si>
    <t>Par</t>
  </si>
  <si>
    <t>Svåraste/Lättaste hålet på STS</t>
  </si>
  <si>
    <t>UT</t>
  </si>
  <si>
    <t>Snittscorer</t>
  </si>
  <si>
    <t>Jan O</t>
  </si>
  <si>
    <t>L-O A</t>
  </si>
  <si>
    <t>Stellan Å</t>
  </si>
  <si>
    <t>Anders J</t>
  </si>
  <si>
    <t>Kent L</t>
  </si>
  <si>
    <t>Hans S</t>
  </si>
  <si>
    <t>Ray J</t>
  </si>
  <si>
    <t>Lasse S</t>
  </si>
  <si>
    <t>Hcp</t>
    <phoneticPr fontId="5" type="noConversion"/>
  </si>
  <si>
    <t>Krister H</t>
  </si>
  <si>
    <t>Placering</t>
  </si>
  <si>
    <t>Bengt H</t>
  </si>
  <si>
    <t>Kenneth N</t>
  </si>
  <si>
    <t>Olle H</t>
  </si>
  <si>
    <t>Peter N</t>
  </si>
  <si>
    <t>Potten just nu</t>
  </si>
  <si>
    <t>1:a Brutto</t>
  </si>
  <si>
    <t>3:a Brutto</t>
  </si>
  <si>
    <t>1:a Netto</t>
  </si>
  <si>
    <t>2:a Netto</t>
  </si>
  <si>
    <t>3:a Netto</t>
  </si>
  <si>
    <t>2:a Brutto</t>
  </si>
  <si>
    <t>Fördelningsförslag</t>
  </si>
  <si>
    <t>Spelare kan bara ta emot pris i en kategori (Brutto elller Netto)</t>
  </si>
  <si>
    <t>H55-index</t>
  </si>
  <si>
    <t xml:space="preserve"> </t>
  </si>
  <si>
    <t>Svåraste hålet första 9</t>
  </si>
  <si>
    <t>Vad var snitt-bruttoscoren för alla tilsammans,        91,0 - 91,4 eller 89,4</t>
  </si>
  <si>
    <t>Högre, lägre eller samma bruttoscore än i fjol</t>
  </si>
  <si>
    <t>Gjorde vi fler eller färre birdies i år mot förra året</t>
  </si>
  <si>
    <t>Vilket hål gjorde ingen birdie på inom ramen för eclectic</t>
  </si>
  <si>
    <t>+1,3</t>
  </si>
  <si>
    <t>+0,5</t>
  </si>
  <si>
    <t xml:space="preserve">Lägre </t>
  </si>
  <si>
    <t>91,0 mot 91,4</t>
  </si>
  <si>
    <t>2an</t>
  </si>
  <si>
    <t xml:space="preserve">+0,5 mot +0,6 på dom andra </t>
  </si>
  <si>
    <t>17 (+1,3)</t>
  </si>
  <si>
    <t xml:space="preserve">11 och 16 (+1,6) </t>
  </si>
  <si>
    <t>Fler</t>
  </si>
  <si>
    <t>mot 99 i fjol</t>
  </si>
  <si>
    <t>Kenneth gjorde en men ej med i ecl.</t>
  </si>
  <si>
    <t>200 förra året</t>
  </si>
  <si>
    <t>Svåraste hålet sista 9</t>
  </si>
  <si>
    <t>Hur många officiella ronder spelade vi tillsammans 240, 246 eller 254</t>
  </si>
  <si>
    <t>Lättaste hålet på hela banan 2, 6 eller 15</t>
  </si>
  <si>
    <t>Vem spelade flest runor i år</t>
  </si>
  <si>
    <t>Vad var lägsta bruttoscorem 75, 76, 77</t>
  </si>
  <si>
    <t>En liten flashback på säsongen 2013</t>
  </si>
  <si>
    <r>
      <rPr>
        <b/>
        <u/>
        <sz val="10"/>
        <rFont val="Arial"/>
      </rPr>
      <t>Utslagsfråga 1:</t>
    </r>
    <r>
      <rPr>
        <sz val="10"/>
        <rFont val="Arial"/>
      </rPr>
      <t xml:space="preserve"> Hur långt är hål 4 från 58'ans tee, 468 - 465 eller 463 meter </t>
    </r>
  </si>
  <si>
    <r>
      <t>Utslagsfråga 2:</t>
    </r>
    <r>
      <rPr>
        <b/>
        <sz val="10"/>
        <rFont val="Arial"/>
        <family val="2"/>
      </rPr>
      <t xml:space="preserve"> </t>
    </r>
    <r>
      <rPr>
        <sz val="10"/>
        <rFont val="Arial"/>
      </rPr>
      <t>Hur långt är det till 150 markeringen på hål 10 från 58'ans tee, 118 - 123 eller 125 meter</t>
    </r>
  </si>
  <si>
    <t>Rolf H</t>
  </si>
  <si>
    <t>Mikael H</t>
  </si>
  <si>
    <t>Erik J</t>
  </si>
  <si>
    <t>Jan R</t>
  </si>
  <si>
    <t>Morgan P</t>
  </si>
  <si>
    <t>Björn L</t>
  </si>
  <si>
    <t>Lasse R</t>
  </si>
  <si>
    <t>H60-2018</t>
  </si>
  <si>
    <t>Tore C</t>
  </si>
  <si>
    <t>Thomas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</si>
</sst>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r&quot;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10"/>
      <color indexed="12"/>
      <name val="Arial"/>
    </font>
    <font>
      <b/>
      <sz val="8"/>
      <color indexed="81"/>
      <name val="Tahoma"/>
    </font>
    <font>
      <sz val="10"/>
      <name val="Arial"/>
    </font>
    <font>
      <b/>
      <sz val="10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Tahoma"/>
    </font>
    <font>
      <b/>
      <sz val="10"/>
      <name val="Tahoma"/>
    </font>
    <font>
      <sz val="10"/>
      <color rgb="FFFF0000"/>
      <name val="Arial"/>
    </font>
    <font>
      <sz val="11"/>
      <color rgb="FFFF0000"/>
      <name val="Tahoma"/>
    </font>
    <font>
      <sz val="10"/>
      <color rgb="FF3366FF"/>
      <name val="Arial"/>
    </font>
    <font>
      <b/>
      <u/>
      <sz val="10"/>
      <name val="Arial"/>
    </font>
    <font>
      <b/>
      <sz val="10"/>
      <color rgb="FF0000D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1" fontId="10" fillId="2" borderId="2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2" fillId="2" borderId="0" xfId="0" applyNumberFormat="1" applyFont="1" applyFill="1"/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5" xfId="0" applyFont="1" applyBorder="1"/>
    <xf numFmtId="0" fontId="1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4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16" fontId="22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6" fontId="23" fillId="0" borderId="2" xfId="0" applyNumberFormat="1" applyFont="1" applyBorder="1" applyAlignment="1">
      <alignment horizontal="left"/>
    </xf>
    <xf numFmtId="0" fontId="25" fillId="2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4" fillId="0" borderId="14" xfId="0" applyFont="1" applyBorder="1"/>
    <xf numFmtId="164" fontId="2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165" fontId="11" fillId="0" borderId="2" xfId="0" applyNumberFormat="1" applyFont="1" applyBorder="1" applyAlignment="1">
      <alignment horizontal="left" vertical="center"/>
    </xf>
    <xf numFmtId="1" fontId="11" fillId="0" borderId="2" xfId="0" applyNumberFormat="1" applyFont="1" applyBorder="1"/>
    <xf numFmtId="1" fontId="11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/>
    <xf numFmtId="1" fontId="13" fillId="0" borderId="2" xfId="0" applyNumberFormat="1" applyFont="1" applyBorder="1"/>
    <xf numFmtId="1" fontId="2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2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quotePrefix="1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2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5" xfId="0" applyBorder="1"/>
    <xf numFmtId="1" fontId="11" fillId="2" borderId="2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 vertical="center" textRotation="90"/>
    </xf>
    <xf numFmtId="1" fontId="2" fillId="2" borderId="10" xfId="0" applyNumberFormat="1" applyFont="1" applyFill="1" applyBorder="1" applyAlignment="1">
      <alignment horizontal="center" vertical="center" textRotation="90"/>
    </xf>
    <xf numFmtId="1" fontId="2" fillId="2" borderId="11" xfId="0" applyNumberFormat="1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</cellXfs>
  <cellStyles count="8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31"/>
  <sheetViews>
    <sheetView tabSelected="1" zoomScale="110" zoomScaleNormal="110" zoomScalePageLayoutView="11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Z31" sqref="Z31"/>
    </sheetView>
  </sheetViews>
  <sheetFormatPr defaultColWidth="8.85546875" defaultRowHeight="12.75" x14ac:dyDescent="0.2"/>
  <cols>
    <col min="1" max="1" width="10.42578125" style="6" customWidth="1"/>
    <col min="2" max="2" width="16.140625" style="6" customWidth="1"/>
    <col min="3" max="11" width="4" style="1" customWidth="1"/>
    <col min="12" max="12" width="4" style="10" customWidth="1"/>
    <col min="13" max="21" width="4" style="1" customWidth="1"/>
    <col min="22" max="23" width="4" style="10" customWidth="1"/>
    <col min="24" max="24" width="4.85546875" style="23" customWidth="1"/>
    <col min="25" max="25" width="5.140625" style="81" customWidth="1"/>
    <col min="26" max="26" width="6.7109375" style="49" customWidth="1"/>
    <col min="27" max="27" width="7" style="23" customWidth="1"/>
    <col min="28" max="28" width="12" style="50" customWidth="1"/>
    <col min="29" max="29" width="8.7109375" style="69" bestFit="1" customWidth="1"/>
    <col min="30" max="30" width="14.7109375" style="10" customWidth="1"/>
    <col min="31" max="31" width="9.140625" style="10" customWidth="1"/>
    <col min="33" max="35" width="0" hidden="1" customWidth="1"/>
  </cols>
  <sheetData>
    <row r="1" spans="1:35" ht="51.75" x14ac:dyDescent="0.25">
      <c r="A1" s="29" t="s">
        <v>85</v>
      </c>
      <c r="B1" s="2"/>
      <c r="Z1" s="49" t="s">
        <v>20</v>
      </c>
      <c r="AA1" s="24" t="s">
        <v>18</v>
      </c>
      <c r="AB1" s="50">
        <f>AB7+AB12+AB17+AB22+AB25+AB30+AB35+AB40+AB45+AB50+AB56+AB60+AB65+AB70+AB80+AB75+AB84+AB89+AB93+AB97+AB100+AB105+AB109+AB118+AB113+AB123</f>
        <v>5</v>
      </c>
      <c r="AD1" s="26" t="s">
        <v>19</v>
      </c>
      <c r="AE1" s="26" t="s">
        <v>10</v>
      </c>
    </row>
    <row r="2" spans="1:35" ht="27.75" customHeight="1" thickBot="1" x14ac:dyDescent="0.25">
      <c r="A2" s="46"/>
      <c r="Z2" s="49" t="s">
        <v>21</v>
      </c>
      <c r="AA2" s="25" t="s">
        <v>26</v>
      </c>
      <c r="AB2" s="50" t="s">
        <v>17</v>
      </c>
      <c r="AC2" s="69" t="s">
        <v>37</v>
      </c>
      <c r="AD2" s="10">
        <f>Z3+Z8+Z13+Z18+Z23+Z26+Z31+Z36+Z41+Z66+Z46+Z57+Z61+Z51+Z71+Z76+Z81+Z85+Z90+Z94+Z98+Z101+Z106+Z110+Z114+Z119</f>
        <v>27</v>
      </c>
      <c r="AE2" s="23" t="e">
        <f>SUM(AA3+AA8+AA13+AA18+AA23+AA26+AA31+AA36+AA41+AA46+AA51+AA57+AA61+AA66+AA71+AA76+AA81+AA85+AA90+AA94+AA98+AA101+AA106+AA110)/AI3</f>
        <v>#DIV/0!</v>
      </c>
    </row>
    <row r="3" spans="1:35" s="3" customFormat="1" ht="13.5" thickTop="1" x14ac:dyDescent="0.2">
      <c r="A3" s="5" t="s">
        <v>27</v>
      </c>
      <c r="B3" s="91" t="s">
        <v>11</v>
      </c>
      <c r="C3" s="92">
        <v>1</v>
      </c>
      <c r="D3" s="93">
        <v>2</v>
      </c>
      <c r="E3" s="93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4" t="s">
        <v>12</v>
      </c>
      <c r="M3" s="93">
        <v>10</v>
      </c>
      <c r="N3" s="93">
        <v>11</v>
      </c>
      <c r="O3" s="93">
        <v>12</v>
      </c>
      <c r="P3" s="93">
        <v>13</v>
      </c>
      <c r="Q3" s="93">
        <v>14</v>
      </c>
      <c r="R3" s="93">
        <v>15</v>
      </c>
      <c r="S3" s="93">
        <v>16</v>
      </c>
      <c r="T3" s="93">
        <v>17</v>
      </c>
      <c r="U3" s="93">
        <v>18</v>
      </c>
      <c r="V3" s="94" t="s">
        <v>13</v>
      </c>
      <c r="W3" s="94" t="s">
        <v>14</v>
      </c>
      <c r="X3" s="95" t="s">
        <v>15</v>
      </c>
      <c r="Y3" s="96" t="s">
        <v>16</v>
      </c>
      <c r="Z3" s="97">
        <f>SUM(Z4:Z6)</f>
        <v>2</v>
      </c>
      <c r="AA3" s="98">
        <f>SUM(W4:W6)/Z3</f>
        <v>88.5</v>
      </c>
      <c r="AB3" s="99"/>
      <c r="AC3" s="100"/>
      <c r="AD3" s="4" t="s">
        <v>52</v>
      </c>
      <c r="AE3" s="4"/>
      <c r="AG3" s="3">
        <v>1</v>
      </c>
      <c r="AI3" s="3">
        <f>SUM(AG3:AG113)</f>
        <v>24</v>
      </c>
    </row>
    <row r="4" spans="1:35" s="72" customFormat="1" x14ac:dyDescent="0.2">
      <c r="A4" s="150"/>
      <c r="B4" s="141">
        <v>43200</v>
      </c>
      <c r="C4" s="73">
        <v>5</v>
      </c>
      <c r="D4" s="73">
        <v>4</v>
      </c>
      <c r="E4" s="73">
        <v>4</v>
      </c>
      <c r="F4" s="73">
        <v>6</v>
      </c>
      <c r="G4" s="73">
        <v>5</v>
      </c>
      <c r="H4" s="73">
        <v>4</v>
      </c>
      <c r="I4" s="73">
        <v>5</v>
      </c>
      <c r="J4" s="73">
        <v>4</v>
      </c>
      <c r="K4" s="73">
        <v>6</v>
      </c>
      <c r="L4" s="18">
        <f>SUM(C4:K4)</f>
        <v>43</v>
      </c>
      <c r="M4" s="73">
        <v>4</v>
      </c>
      <c r="N4" s="73">
        <v>6</v>
      </c>
      <c r="O4" s="73">
        <v>5</v>
      </c>
      <c r="P4" s="73">
        <v>5</v>
      </c>
      <c r="Q4" s="73">
        <v>5</v>
      </c>
      <c r="R4" s="73">
        <v>3</v>
      </c>
      <c r="S4" s="73">
        <v>6</v>
      </c>
      <c r="T4" s="73">
        <v>5</v>
      </c>
      <c r="U4" s="73">
        <v>6</v>
      </c>
      <c r="V4" s="10">
        <f>SUM(M4:U4)</f>
        <v>45</v>
      </c>
      <c r="W4" s="18">
        <f>V4+L4</f>
        <v>88</v>
      </c>
      <c r="X4" s="152">
        <v>4</v>
      </c>
      <c r="Y4" s="66">
        <f>W4-X4</f>
        <v>84</v>
      </c>
      <c r="Z4" s="19">
        <v>1</v>
      </c>
      <c r="AA4" s="66"/>
      <c r="AB4" s="18"/>
      <c r="AC4" s="151"/>
      <c r="AD4" s="74"/>
      <c r="AE4" s="74"/>
    </row>
    <row r="5" spans="1:35" s="72" customFormat="1" x14ac:dyDescent="0.2">
      <c r="A5" s="150"/>
      <c r="B5" s="141">
        <v>43207</v>
      </c>
      <c r="C5" s="73">
        <v>6</v>
      </c>
      <c r="D5" s="73">
        <v>4</v>
      </c>
      <c r="E5" s="73">
        <v>4</v>
      </c>
      <c r="F5" s="73">
        <v>5</v>
      </c>
      <c r="G5" s="73">
        <v>5</v>
      </c>
      <c r="H5" s="73">
        <v>3</v>
      </c>
      <c r="I5" s="73">
        <v>5</v>
      </c>
      <c r="J5" s="73">
        <v>4</v>
      </c>
      <c r="K5" s="73">
        <v>4</v>
      </c>
      <c r="L5" s="18">
        <f t="shared" ref="L5:L6" si="0">SUM(C5:K5)</f>
        <v>40</v>
      </c>
      <c r="M5" s="73">
        <v>4</v>
      </c>
      <c r="N5" s="73">
        <v>5</v>
      </c>
      <c r="O5" s="73">
        <v>4</v>
      </c>
      <c r="P5" s="73">
        <v>5</v>
      </c>
      <c r="Q5" s="73">
        <v>8</v>
      </c>
      <c r="R5" s="73">
        <v>3</v>
      </c>
      <c r="S5" s="73">
        <v>5</v>
      </c>
      <c r="T5" s="73">
        <v>8</v>
      </c>
      <c r="U5" s="73">
        <v>7</v>
      </c>
      <c r="V5" s="10">
        <f t="shared" ref="V5:V6" si="1">SUM(M5:U5)</f>
        <v>49</v>
      </c>
      <c r="W5" s="18">
        <f t="shared" ref="W5:W6" si="2">V5+L5</f>
        <v>89</v>
      </c>
      <c r="X5" s="152">
        <v>4</v>
      </c>
      <c r="Y5" s="66">
        <f t="shared" ref="Y5:Y6" si="3">W5-X5</f>
        <v>85</v>
      </c>
      <c r="Z5" s="19">
        <v>1</v>
      </c>
      <c r="AA5" s="66"/>
      <c r="AB5" s="18"/>
      <c r="AC5" s="151"/>
      <c r="AD5" s="74"/>
      <c r="AE5" s="74"/>
    </row>
    <row r="6" spans="1:35" x14ac:dyDescent="0.2">
      <c r="C6" s="79"/>
      <c r="D6" s="79"/>
      <c r="E6" s="79"/>
      <c r="F6" s="79"/>
      <c r="G6" s="79"/>
      <c r="H6" s="79"/>
      <c r="I6" s="79"/>
      <c r="J6" s="79"/>
      <c r="K6" s="61"/>
      <c r="L6" s="18">
        <f t="shared" si="0"/>
        <v>0</v>
      </c>
      <c r="M6" s="79"/>
      <c r="N6" s="79"/>
      <c r="O6" s="79"/>
      <c r="P6" s="79"/>
      <c r="Q6" s="79"/>
      <c r="R6" s="79"/>
      <c r="S6" s="79"/>
      <c r="T6" s="79"/>
      <c r="U6" s="79"/>
      <c r="V6" s="10">
        <f t="shared" si="1"/>
        <v>0</v>
      </c>
      <c r="W6" s="18">
        <f t="shared" si="2"/>
        <v>0</v>
      </c>
      <c r="X6" s="66"/>
      <c r="Y6" s="66">
        <f t="shared" si="3"/>
        <v>0</v>
      </c>
      <c r="Z6" s="67"/>
    </row>
    <row r="7" spans="1:35" s="19" customFormat="1" ht="13.5" thickBot="1" x14ac:dyDescent="0.25">
      <c r="A7" s="47"/>
      <c r="B7" s="20" t="s">
        <v>5</v>
      </c>
      <c r="C7" s="153">
        <f>MIN(C4:C6)</f>
        <v>5</v>
      </c>
      <c r="D7" s="153">
        <f t="shared" ref="D7:K7" si="4">MIN(D4:D6)</f>
        <v>4</v>
      </c>
      <c r="E7" s="153">
        <f t="shared" si="4"/>
        <v>4</v>
      </c>
      <c r="F7" s="153">
        <f t="shared" si="4"/>
        <v>5</v>
      </c>
      <c r="G7" s="153">
        <f t="shared" si="4"/>
        <v>5</v>
      </c>
      <c r="H7" s="153">
        <f t="shared" si="4"/>
        <v>3</v>
      </c>
      <c r="I7" s="153">
        <f t="shared" si="4"/>
        <v>5</v>
      </c>
      <c r="J7" s="153">
        <f t="shared" si="4"/>
        <v>4</v>
      </c>
      <c r="K7" s="153">
        <f t="shared" si="4"/>
        <v>4</v>
      </c>
      <c r="L7" s="21">
        <f>SUM(C7:K7)</f>
        <v>39</v>
      </c>
      <c r="M7" s="21">
        <f>MIN(M4:M6)</f>
        <v>4</v>
      </c>
      <c r="N7" s="21">
        <f t="shared" ref="N7:U7" si="5">MIN(N4:N6)</f>
        <v>5</v>
      </c>
      <c r="O7" s="21">
        <f t="shared" si="5"/>
        <v>4</v>
      </c>
      <c r="P7" s="21">
        <f t="shared" si="5"/>
        <v>5</v>
      </c>
      <c r="Q7" s="21">
        <f t="shared" si="5"/>
        <v>5</v>
      </c>
      <c r="R7" s="21">
        <f t="shared" si="5"/>
        <v>3</v>
      </c>
      <c r="S7" s="21">
        <f t="shared" si="5"/>
        <v>5</v>
      </c>
      <c r="T7" s="21">
        <f t="shared" si="5"/>
        <v>5</v>
      </c>
      <c r="U7" s="21">
        <f t="shared" si="5"/>
        <v>6</v>
      </c>
      <c r="V7" s="21">
        <f>SUM(M7:U7)</f>
        <v>42</v>
      </c>
      <c r="W7" s="21">
        <f>L7+V7</f>
        <v>81</v>
      </c>
      <c r="X7" s="27">
        <f>SUM(X4:X6)/Z3/2</f>
        <v>2</v>
      </c>
      <c r="Y7" s="82">
        <f>W7-X7</f>
        <v>79</v>
      </c>
      <c r="Z7" s="51"/>
      <c r="AA7" s="27"/>
      <c r="AB7" s="52">
        <f>SUM(AB6:AB6)</f>
        <v>0</v>
      </c>
      <c r="AC7" s="70"/>
      <c r="AD7" s="18"/>
      <c r="AE7" s="18"/>
    </row>
    <row r="8" spans="1:35" s="3" customFormat="1" ht="13.5" thickTop="1" x14ac:dyDescent="0.2">
      <c r="A8" s="5" t="s">
        <v>28</v>
      </c>
      <c r="B8" s="91" t="s">
        <v>11</v>
      </c>
      <c r="C8" s="92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4" t="s">
        <v>12</v>
      </c>
      <c r="M8" s="93">
        <v>10</v>
      </c>
      <c r="N8" s="93">
        <v>11</v>
      </c>
      <c r="O8" s="93">
        <v>12</v>
      </c>
      <c r="P8" s="93">
        <v>13</v>
      </c>
      <c r="Q8" s="93">
        <v>14</v>
      </c>
      <c r="R8" s="93">
        <v>15</v>
      </c>
      <c r="S8" s="93">
        <v>16</v>
      </c>
      <c r="T8" s="93">
        <v>17</v>
      </c>
      <c r="U8" s="93">
        <v>18</v>
      </c>
      <c r="V8" s="94" t="s">
        <v>13</v>
      </c>
      <c r="W8" s="94" t="s">
        <v>14</v>
      </c>
      <c r="X8" s="95" t="s">
        <v>15</v>
      </c>
      <c r="Y8" s="96" t="s">
        <v>16</v>
      </c>
      <c r="Z8" s="97">
        <f>SUM(Z9:Z11)</f>
        <v>2</v>
      </c>
      <c r="AA8" s="98">
        <f>SUM(W9:W11)/Z8</f>
        <v>83</v>
      </c>
      <c r="AB8" s="99"/>
      <c r="AC8" s="100"/>
      <c r="AD8" s="11"/>
      <c r="AE8" s="11"/>
      <c r="AG8" s="3">
        <v>1</v>
      </c>
    </row>
    <row r="9" spans="1:35" s="72" customFormat="1" x14ac:dyDescent="0.2">
      <c r="A9" s="143"/>
      <c r="B9" s="141">
        <v>43200</v>
      </c>
      <c r="C9" s="73">
        <v>5</v>
      </c>
      <c r="D9" s="73">
        <v>4</v>
      </c>
      <c r="E9" s="73">
        <v>4</v>
      </c>
      <c r="F9" s="73">
        <v>5</v>
      </c>
      <c r="G9" s="73">
        <v>4</v>
      </c>
      <c r="H9" s="73">
        <v>3</v>
      </c>
      <c r="I9" s="73">
        <v>6</v>
      </c>
      <c r="J9" s="73">
        <v>4</v>
      </c>
      <c r="K9" s="73">
        <v>4</v>
      </c>
      <c r="L9" s="73">
        <f>SUM(C9:K9)</f>
        <v>39</v>
      </c>
      <c r="M9" s="73">
        <v>5</v>
      </c>
      <c r="N9" s="73">
        <v>5</v>
      </c>
      <c r="O9" s="73">
        <v>3</v>
      </c>
      <c r="P9" s="73">
        <v>5</v>
      </c>
      <c r="Q9" s="73">
        <v>5</v>
      </c>
      <c r="R9" s="73">
        <v>2</v>
      </c>
      <c r="S9" s="73">
        <v>7</v>
      </c>
      <c r="T9" s="73">
        <v>4</v>
      </c>
      <c r="U9" s="73">
        <v>8</v>
      </c>
      <c r="V9" s="73">
        <f>SUM(M9:U9)</f>
        <v>44</v>
      </c>
      <c r="W9" s="73">
        <f>V9+L9</f>
        <v>83</v>
      </c>
      <c r="X9" s="142">
        <v>5</v>
      </c>
      <c r="Y9" s="66">
        <f>W9-X9</f>
        <v>78</v>
      </c>
      <c r="Z9" s="133">
        <v>1</v>
      </c>
      <c r="AA9" s="142"/>
      <c r="AB9" s="73">
        <v>1</v>
      </c>
      <c r="AC9" s="145"/>
      <c r="AD9" s="74"/>
      <c r="AE9" s="74"/>
    </row>
    <row r="10" spans="1:35" s="72" customFormat="1" x14ac:dyDescent="0.2">
      <c r="A10" s="143"/>
      <c r="B10" s="141">
        <v>43207</v>
      </c>
      <c r="C10" s="73">
        <v>4</v>
      </c>
      <c r="D10" s="73">
        <v>4</v>
      </c>
      <c r="E10" s="73">
        <v>5</v>
      </c>
      <c r="F10" s="73">
        <v>5</v>
      </c>
      <c r="G10" s="73">
        <v>4</v>
      </c>
      <c r="H10" s="73">
        <v>3</v>
      </c>
      <c r="I10" s="73">
        <v>4</v>
      </c>
      <c r="J10" s="73">
        <v>5</v>
      </c>
      <c r="K10" s="73">
        <v>5</v>
      </c>
      <c r="L10" s="73">
        <f t="shared" ref="L10:L12" si="6">SUM(C10:K10)</f>
        <v>39</v>
      </c>
      <c r="M10" s="73">
        <v>7</v>
      </c>
      <c r="N10" s="73">
        <v>5</v>
      </c>
      <c r="O10" s="73">
        <v>3</v>
      </c>
      <c r="P10" s="73">
        <v>5</v>
      </c>
      <c r="Q10" s="73">
        <v>6</v>
      </c>
      <c r="R10" s="73">
        <v>4</v>
      </c>
      <c r="S10" s="73">
        <v>4</v>
      </c>
      <c r="T10" s="73">
        <v>5</v>
      </c>
      <c r="U10" s="73">
        <v>5</v>
      </c>
      <c r="V10" s="73">
        <f t="shared" ref="V10:V11" si="7">SUM(M10:U10)</f>
        <v>44</v>
      </c>
      <c r="W10" s="73">
        <f t="shared" ref="W10:W11" si="8">V10+L10</f>
        <v>83</v>
      </c>
      <c r="X10" s="142">
        <v>5</v>
      </c>
      <c r="Y10" s="66">
        <f t="shared" ref="Y10:Y11" si="9">W10-X10</f>
        <v>78</v>
      </c>
      <c r="Z10" s="133">
        <v>1</v>
      </c>
      <c r="AA10" s="142"/>
      <c r="AB10" s="73">
        <v>1</v>
      </c>
      <c r="AC10" s="145"/>
      <c r="AD10" s="74"/>
      <c r="AE10" s="74"/>
    </row>
    <row r="11" spans="1:35" s="72" customFormat="1" ht="12.95" customHeight="1" x14ac:dyDescent="0.2">
      <c r="A11" s="146"/>
      <c r="B11" s="143"/>
      <c r="C11" s="73"/>
      <c r="D11" s="73"/>
      <c r="E11" s="73"/>
      <c r="F11" s="73"/>
      <c r="G11" s="73"/>
      <c r="H11" s="73"/>
      <c r="I11" s="73"/>
      <c r="J11" s="73"/>
      <c r="K11" s="73"/>
      <c r="L11" s="73">
        <f t="shared" si="6"/>
        <v>0</v>
      </c>
      <c r="M11" s="73"/>
      <c r="N11" s="73"/>
      <c r="O11" s="73"/>
      <c r="P11" s="73"/>
      <c r="Q11" s="73"/>
      <c r="R11" s="73"/>
      <c r="S11" s="73"/>
      <c r="T11" s="73"/>
      <c r="U11" s="73"/>
      <c r="V11" s="73">
        <f t="shared" si="7"/>
        <v>0</v>
      </c>
      <c r="W11" s="73">
        <f t="shared" si="8"/>
        <v>0</v>
      </c>
      <c r="X11" s="144"/>
      <c r="Y11" s="66">
        <f t="shared" si="9"/>
        <v>0</v>
      </c>
      <c r="AA11" s="144"/>
      <c r="AB11" s="74"/>
      <c r="AC11" s="143"/>
      <c r="AD11" s="74"/>
      <c r="AE11" s="74"/>
    </row>
    <row r="12" spans="1:35" s="19" customFormat="1" ht="12.95" customHeight="1" thickBot="1" x14ac:dyDescent="0.25">
      <c r="A12" s="47"/>
      <c r="B12" s="20" t="s">
        <v>5</v>
      </c>
      <c r="C12" s="59">
        <f>MIN(C9:C11)</f>
        <v>4</v>
      </c>
      <c r="D12" s="21">
        <f t="shared" ref="D12:K12" si="10">MIN(D9:D11)</f>
        <v>4</v>
      </c>
      <c r="E12" s="21">
        <f t="shared" si="10"/>
        <v>4</v>
      </c>
      <c r="F12" s="21">
        <f t="shared" si="10"/>
        <v>5</v>
      </c>
      <c r="G12" s="21">
        <f t="shared" si="10"/>
        <v>4</v>
      </c>
      <c r="H12" s="21">
        <f t="shared" si="10"/>
        <v>3</v>
      </c>
      <c r="I12" s="21">
        <f t="shared" si="10"/>
        <v>4</v>
      </c>
      <c r="J12" s="21">
        <f t="shared" si="10"/>
        <v>4</v>
      </c>
      <c r="K12" s="21">
        <f t="shared" si="10"/>
        <v>4</v>
      </c>
      <c r="L12" s="18">
        <f t="shared" si="6"/>
        <v>36</v>
      </c>
      <c r="M12" s="21">
        <f>MIN(M9:M11)</f>
        <v>5</v>
      </c>
      <c r="N12" s="21">
        <f t="shared" ref="N12:U12" si="11">MIN(N9:N11)</f>
        <v>5</v>
      </c>
      <c r="O12" s="21">
        <f t="shared" si="11"/>
        <v>3</v>
      </c>
      <c r="P12" s="21">
        <f t="shared" si="11"/>
        <v>5</v>
      </c>
      <c r="Q12" s="21">
        <f t="shared" si="11"/>
        <v>5</v>
      </c>
      <c r="R12" s="59">
        <f t="shared" si="11"/>
        <v>2</v>
      </c>
      <c r="S12" s="21">
        <f t="shared" si="11"/>
        <v>4</v>
      </c>
      <c r="T12" s="21">
        <f t="shared" si="11"/>
        <v>4</v>
      </c>
      <c r="U12" s="21">
        <f t="shared" si="11"/>
        <v>5</v>
      </c>
      <c r="V12" s="21">
        <f t="shared" ref="V12" si="12">SUM(M12:U12)</f>
        <v>38</v>
      </c>
      <c r="W12" s="21">
        <f t="shared" ref="W12" si="13">L12+V12</f>
        <v>74</v>
      </c>
      <c r="X12" s="27">
        <f>SUM(X9:X11)/Z8/2</f>
        <v>2.5</v>
      </c>
      <c r="Y12" s="27">
        <f t="shared" ref="Y12" si="14">W12-X12</f>
        <v>71.5</v>
      </c>
      <c r="Z12" s="60"/>
      <c r="AA12" s="27"/>
      <c r="AB12" s="21">
        <f>SUM(AB9:AB11)</f>
        <v>2</v>
      </c>
      <c r="AC12" s="70"/>
      <c r="AD12" s="18"/>
      <c r="AE12" s="18"/>
    </row>
    <row r="13" spans="1:35" s="3" customFormat="1" ht="12.95" customHeight="1" thickTop="1" x14ac:dyDescent="0.2">
      <c r="A13" s="5" t="s">
        <v>29</v>
      </c>
      <c r="B13" s="91" t="s">
        <v>11</v>
      </c>
      <c r="C13" s="129">
        <v>1</v>
      </c>
      <c r="D13" s="129">
        <v>2</v>
      </c>
      <c r="E13" s="129">
        <v>3</v>
      </c>
      <c r="F13" s="129">
        <v>4</v>
      </c>
      <c r="G13" s="129">
        <v>5</v>
      </c>
      <c r="H13" s="129">
        <v>6</v>
      </c>
      <c r="I13" s="129">
        <v>7</v>
      </c>
      <c r="J13" s="129">
        <v>8</v>
      </c>
      <c r="K13" s="129">
        <v>9</v>
      </c>
      <c r="L13" s="130" t="s">
        <v>12</v>
      </c>
      <c r="M13" s="129">
        <v>10</v>
      </c>
      <c r="N13" s="129">
        <v>11</v>
      </c>
      <c r="O13" s="129">
        <v>12</v>
      </c>
      <c r="P13" s="129">
        <v>13</v>
      </c>
      <c r="Q13" s="129">
        <v>14</v>
      </c>
      <c r="R13" s="129">
        <v>15</v>
      </c>
      <c r="S13" s="129">
        <v>16</v>
      </c>
      <c r="T13" s="129">
        <v>17</v>
      </c>
      <c r="U13" s="129">
        <v>18</v>
      </c>
      <c r="V13" s="130" t="s">
        <v>13</v>
      </c>
      <c r="W13" s="130" t="s">
        <v>14</v>
      </c>
      <c r="X13" s="98" t="s">
        <v>15</v>
      </c>
      <c r="Y13" s="98" t="s">
        <v>16</v>
      </c>
      <c r="Z13" s="131">
        <f>SUM(Z14:Z16)</f>
        <v>1</v>
      </c>
      <c r="AA13" s="98">
        <f>SUM(W14:W16)/Z13</f>
        <v>90</v>
      </c>
      <c r="AB13" s="130"/>
      <c r="AC13" s="100"/>
      <c r="AD13" s="11"/>
      <c r="AE13" s="11"/>
      <c r="AG13" s="3">
        <v>1</v>
      </c>
    </row>
    <row r="14" spans="1:35" s="72" customFormat="1" ht="12.95" customHeight="1" x14ac:dyDescent="0.2">
      <c r="A14" s="143"/>
      <c r="B14" s="141">
        <v>43207</v>
      </c>
      <c r="C14" s="73">
        <v>6</v>
      </c>
      <c r="D14" s="73">
        <v>2</v>
      </c>
      <c r="E14" s="73">
        <v>4</v>
      </c>
      <c r="F14" s="73">
        <v>7</v>
      </c>
      <c r="G14" s="73">
        <v>5</v>
      </c>
      <c r="H14" s="73">
        <v>3</v>
      </c>
      <c r="I14" s="73">
        <v>7</v>
      </c>
      <c r="J14" s="73">
        <v>4</v>
      </c>
      <c r="K14" s="73">
        <v>5</v>
      </c>
      <c r="L14" s="18">
        <f>SUM(C14:K14)</f>
        <v>43</v>
      </c>
      <c r="M14" s="73">
        <v>5</v>
      </c>
      <c r="N14" s="73">
        <v>6</v>
      </c>
      <c r="O14" s="73">
        <v>5</v>
      </c>
      <c r="P14" s="73">
        <v>5</v>
      </c>
      <c r="Q14" s="73">
        <v>6</v>
      </c>
      <c r="R14" s="73">
        <v>4</v>
      </c>
      <c r="S14" s="73">
        <v>5</v>
      </c>
      <c r="T14" s="73">
        <v>6</v>
      </c>
      <c r="U14" s="73">
        <v>5</v>
      </c>
      <c r="V14" s="10">
        <f>SUM(M14:U14)</f>
        <v>47</v>
      </c>
      <c r="W14" s="10">
        <f>V14+L14</f>
        <v>90</v>
      </c>
      <c r="X14" s="142">
        <v>7</v>
      </c>
      <c r="Y14" s="23">
        <f>W14-X14</f>
        <v>83</v>
      </c>
      <c r="Z14" s="133">
        <v>1</v>
      </c>
      <c r="AA14" s="142"/>
      <c r="AB14" s="73"/>
      <c r="AC14" s="145"/>
      <c r="AD14" s="74"/>
      <c r="AE14" s="74"/>
    </row>
    <row r="15" spans="1:35" s="72" customFormat="1" ht="12.95" customHeight="1" x14ac:dyDescent="0.2">
      <c r="A15" s="143"/>
      <c r="B15" s="141"/>
      <c r="C15" s="73"/>
      <c r="D15" s="73"/>
      <c r="E15" s="73"/>
      <c r="F15" s="73"/>
      <c r="G15" s="73"/>
      <c r="H15" s="73"/>
      <c r="I15" s="73"/>
      <c r="J15" s="73"/>
      <c r="K15" s="73"/>
      <c r="L15" s="18"/>
      <c r="M15" s="73"/>
      <c r="N15" s="73"/>
      <c r="O15" s="73"/>
      <c r="P15" s="73"/>
      <c r="Q15" s="73"/>
      <c r="R15" s="73"/>
      <c r="S15" s="73"/>
      <c r="T15" s="73"/>
      <c r="U15" s="73"/>
      <c r="V15" s="10"/>
      <c r="W15" s="10"/>
      <c r="X15" s="142"/>
      <c r="Y15" s="23"/>
      <c r="Z15" s="133"/>
      <c r="AA15" s="142"/>
      <c r="AB15" s="73"/>
      <c r="AC15" s="145"/>
      <c r="AD15" s="74"/>
      <c r="AE15" s="74"/>
    </row>
    <row r="16" spans="1:35" x14ac:dyDescent="0.2">
      <c r="C16" s="74"/>
      <c r="D16" s="74"/>
      <c r="E16" s="74"/>
      <c r="F16" s="74"/>
      <c r="G16" s="74"/>
      <c r="H16" s="74"/>
      <c r="I16" s="74"/>
      <c r="J16" s="74"/>
      <c r="K16" s="74"/>
      <c r="L16" s="18">
        <f t="shared" ref="L16:L17" si="15">SUM(C16:K16)</f>
        <v>0</v>
      </c>
      <c r="M16" s="74"/>
      <c r="N16" s="74"/>
      <c r="O16" s="74"/>
      <c r="P16" s="74"/>
      <c r="Q16" s="74"/>
      <c r="R16" s="74"/>
      <c r="S16" s="74"/>
      <c r="T16" s="74"/>
      <c r="U16" s="74"/>
      <c r="V16" s="10">
        <f t="shared" ref="V16" si="16">SUM(M16:U16)</f>
        <v>0</v>
      </c>
      <c r="W16" s="10">
        <f t="shared" ref="W16" si="17">L16+V16</f>
        <v>0</v>
      </c>
      <c r="Y16" s="23">
        <f t="shared" ref="Y16" si="18">W16-X16</f>
        <v>0</v>
      </c>
      <c r="Z16" s="72"/>
      <c r="AB16" s="10"/>
    </row>
    <row r="17" spans="1:37" s="19" customFormat="1" ht="13.5" thickBot="1" x14ac:dyDescent="0.25">
      <c r="A17" s="47"/>
      <c r="B17" s="20" t="s">
        <v>5</v>
      </c>
      <c r="C17" s="21">
        <f>MIN(C14:C16)</f>
        <v>6</v>
      </c>
      <c r="D17" s="59">
        <f t="shared" ref="D17:K17" si="19">MIN(D14:D16)</f>
        <v>2</v>
      </c>
      <c r="E17" s="21">
        <f t="shared" si="19"/>
        <v>4</v>
      </c>
      <c r="F17" s="21">
        <f t="shared" si="19"/>
        <v>7</v>
      </c>
      <c r="G17" s="21">
        <f t="shared" si="19"/>
        <v>5</v>
      </c>
      <c r="H17" s="21">
        <f t="shared" si="19"/>
        <v>3</v>
      </c>
      <c r="I17" s="21">
        <f t="shared" si="19"/>
        <v>7</v>
      </c>
      <c r="J17" s="21">
        <f t="shared" si="19"/>
        <v>4</v>
      </c>
      <c r="K17" s="21">
        <f t="shared" si="19"/>
        <v>5</v>
      </c>
      <c r="L17" s="21">
        <f t="shared" si="15"/>
        <v>43</v>
      </c>
      <c r="M17" s="21">
        <f>MIN(M14:M16)</f>
        <v>5</v>
      </c>
      <c r="N17" s="21">
        <f>MIN(N14:N16)</f>
        <v>6</v>
      </c>
      <c r="O17" s="21">
        <f t="shared" ref="O17:U17" si="20">MIN(O14:O16)</f>
        <v>5</v>
      </c>
      <c r="P17" s="21">
        <f t="shared" si="20"/>
        <v>5</v>
      </c>
      <c r="Q17" s="21">
        <f t="shared" si="20"/>
        <v>6</v>
      </c>
      <c r="R17" s="21">
        <f t="shared" si="20"/>
        <v>4</v>
      </c>
      <c r="S17" s="21">
        <f t="shared" si="20"/>
        <v>5</v>
      </c>
      <c r="T17" s="21">
        <f t="shared" si="20"/>
        <v>6</v>
      </c>
      <c r="U17" s="21">
        <f t="shared" si="20"/>
        <v>5</v>
      </c>
      <c r="V17" s="21">
        <f>SUM(M17:U17)</f>
        <v>47</v>
      </c>
      <c r="W17" s="21">
        <f>L17+V17</f>
        <v>90</v>
      </c>
      <c r="X17" s="27">
        <f>SUM(X14:X16)/Z13/2</f>
        <v>3.5</v>
      </c>
      <c r="Y17" s="27">
        <f>W17-X17</f>
        <v>86.5</v>
      </c>
      <c r="Z17" s="60"/>
      <c r="AA17" s="27"/>
      <c r="AB17" s="21">
        <f>SUM(AB14:AB16)</f>
        <v>0</v>
      </c>
      <c r="AC17" s="70"/>
      <c r="AD17" s="18"/>
      <c r="AE17" s="18"/>
    </row>
    <row r="18" spans="1:37" s="3" customFormat="1" ht="13.5" thickTop="1" x14ac:dyDescent="0.2">
      <c r="A18" s="5" t="s">
        <v>30</v>
      </c>
      <c r="B18" s="91" t="s">
        <v>11</v>
      </c>
      <c r="C18" s="129">
        <v>1</v>
      </c>
      <c r="D18" s="129">
        <v>2</v>
      </c>
      <c r="E18" s="129">
        <v>3</v>
      </c>
      <c r="F18" s="129">
        <v>4</v>
      </c>
      <c r="G18" s="129">
        <v>5</v>
      </c>
      <c r="H18" s="129">
        <v>6</v>
      </c>
      <c r="I18" s="129">
        <v>7</v>
      </c>
      <c r="J18" s="129">
        <v>8</v>
      </c>
      <c r="K18" s="129">
        <v>9</v>
      </c>
      <c r="L18" s="130" t="s">
        <v>12</v>
      </c>
      <c r="M18" s="129">
        <v>10</v>
      </c>
      <c r="N18" s="129">
        <v>11</v>
      </c>
      <c r="O18" s="129">
        <v>12</v>
      </c>
      <c r="P18" s="129">
        <v>13</v>
      </c>
      <c r="Q18" s="129">
        <v>14</v>
      </c>
      <c r="R18" s="129">
        <v>15</v>
      </c>
      <c r="S18" s="129">
        <v>16</v>
      </c>
      <c r="T18" s="129">
        <v>17</v>
      </c>
      <c r="U18" s="129">
        <v>18</v>
      </c>
      <c r="V18" s="130" t="s">
        <v>13</v>
      </c>
      <c r="W18" s="130" t="s">
        <v>14</v>
      </c>
      <c r="X18" s="98" t="s">
        <v>15</v>
      </c>
      <c r="Y18" s="98" t="s">
        <v>16</v>
      </c>
      <c r="Z18" s="131">
        <f>SUM(Z19:Z21)</f>
        <v>2</v>
      </c>
      <c r="AA18" s="98">
        <f>SUM(W19:W21)/Z18</f>
        <v>94.5</v>
      </c>
      <c r="AB18" s="130"/>
      <c r="AC18" s="100"/>
      <c r="AD18" s="11"/>
      <c r="AE18" s="11"/>
      <c r="AG18" s="3">
        <v>1</v>
      </c>
    </row>
    <row r="19" spans="1:37" s="72" customFormat="1" x14ac:dyDescent="0.2">
      <c r="A19" s="143"/>
      <c r="B19" s="141">
        <v>43200</v>
      </c>
      <c r="C19" s="73">
        <v>6</v>
      </c>
      <c r="D19" s="73">
        <v>4</v>
      </c>
      <c r="E19" s="73">
        <v>5</v>
      </c>
      <c r="F19" s="73">
        <v>6</v>
      </c>
      <c r="G19" s="73">
        <v>5</v>
      </c>
      <c r="H19" s="73">
        <v>4</v>
      </c>
      <c r="I19" s="73">
        <v>6</v>
      </c>
      <c r="J19" s="73">
        <v>4</v>
      </c>
      <c r="K19" s="73">
        <v>8</v>
      </c>
      <c r="L19" s="18">
        <f>SUM(C19:K19)</f>
        <v>48</v>
      </c>
      <c r="M19" s="73">
        <v>6</v>
      </c>
      <c r="N19" s="73">
        <v>5</v>
      </c>
      <c r="O19" s="73">
        <v>5</v>
      </c>
      <c r="P19" s="73">
        <v>8</v>
      </c>
      <c r="Q19" s="73">
        <v>7</v>
      </c>
      <c r="R19" s="73">
        <v>6</v>
      </c>
      <c r="S19" s="73">
        <v>5</v>
      </c>
      <c r="T19" s="73">
        <v>6</v>
      </c>
      <c r="U19" s="73">
        <v>7</v>
      </c>
      <c r="V19" s="10">
        <f>SUM(M19:U19)</f>
        <v>55</v>
      </c>
      <c r="W19" s="10">
        <f>L19+V19</f>
        <v>103</v>
      </c>
      <c r="X19" s="142">
        <v>11</v>
      </c>
      <c r="Y19" s="23">
        <f>W19-X19</f>
        <v>92</v>
      </c>
      <c r="Z19" s="133">
        <v>1</v>
      </c>
      <c r="AA19" s="142"/>
      <c r="AB19" s="73"/>
      <c r="AC19" s="145"/>
      <c r="AD19" s="74"/>
      <c r="AE19" s="74"/>
    </row>
    <row r="20" spans="1:37" s="72" customFormat="1" x14ac:dyDescent="0.2">
      <c r="A20" s="143"/>
      <c r="B20" s="141">
        <v>43207</v>
      </c>
      <c r="C20" s="73">
        <v>5</v>
      </c>
      <c r="D20" s="73">
        <v>3</v>
      </c>
      <c r="E20" s="73">
        <v>5</v>
      </c>
      <c r="F20" s="73">
        <v>6</v>
      </c>
      <c r="G20" s="73">
        <v>4</v>
      </c>
      <c r="H20" s="73">
        <v>3</v>
      </c>
      <c r="I20" s="73">
        <v>6</v>
      </c>
      <c r="J20" s="73">
        <v>5</v>
      </c>
      <c r="K20" s="73">
        <v>5</v>
      </c>
      <c r="L20" s="18">
        <f t="shared" ref="L20:L21" si="21">SUM(C20:K20)</f>
        <v>42</v>
      </c>
      <c r="M20" s="73">
        <v>4</v>
      </c>
      <c r="N20" s="73">
        <v>4</v>
      </c>
      <c r="O20" s="73">
        <v>5</v>
      </c>
      <c r="P20" s="73">
        <v>5</v>
      </c>
      <c r="Q20" s="73">
        <v>5</v>
      </c>
      <c r="R20" s="73">
        <v>3</v>
      </c>
      <c r="S20" s="73">
        <v>4</v>
      </c>
      <c r="T20" s="73">
        <v>8</v>
      </c>
      <c r="U20" s="73">
        <v>6</v>
      </c>
      <c r="V20" s="10">
        <f t="shared" ref="V20:V21" si="22">SUM(M20:U20)</f>
        <v>44</v>
      </c>
      <c r="W20" s="10">
        <f t="shared" ref="W20:W21" si="23">L20+V20</f>
        <v>86</v>
      </c>
      <c r="X20" s="142">
        <v>11</v>
      </c>
      <c r="Y20" s="23">
        <f t="shared" ref="Y20:Y21" si="24">W20-X20</f>
        <v>75</v>
      </c>
      <c r="Z20" s="133">
        <v>1</v>
      </c>
      <c r="AA20" s="142"/>
      <c r="AB20" s="73"/>
      <c r="AC20" s="145"/>
      <c r="AD20" s="74"/>
      <c r="AE20" s="74"/>
    </row>
    <row r="21" spans="1:37" x14ac:dyDescent="0.2">
      <c r="C21" s="74"/>
      <c r="D21" s="74"/>
      <c r="E21" s="74"/>
      <c r="F21" s="74"/>
      <c r="G21" s="74"/>
      <c r="H21" s="74"/>
      <c r="I21" s="74"/>
      <c r="J21" s="74"/>
      <c r="K21" s="74"/>
      <c r="L21" s="18">
        <f t="shared" si="21"/>
        <v>0</v>
      </c>
      <c r="M21" s="73"/>
      <c r="N21" s="73"/>
      <c r="O21" s="73"/>
      <c r="P21" s="73"/>
      <c r="Q21" s="73"/>
      <c r="R21" s="73"/>
      <c r="S21" s="73"/>
      <c r="T21" s="73"/>
      <c r="U21" s="73"/>
      <c r="V21" s="10">
        <f t="shared" si="22"/>
        <v>0</v>
      </c>
      <c r="W21" s="10">
        <f t="shared" si="23"/>
        <v>0</v>
      </c>
      <c r="Y21" s="23">
        <f t="shared" si="24"/>
        <v>0</v>
      </c>
      <c r="Z21" s="72"/>
      <c r="AB21" s="10"/>
    </row>
    <row r="22" spans="1:37" s="28" customFormat="1" ht="13.5" thickBot="1" x14ac:dyDescent="0.25">
      <c r="A22" s="47"/>
      <c r="B22" s="20" t="s">
        <v>5</v>
      </c>
      <c r="C22" s="21">
        <f>MIN(C19:C21)</f>
        <v>5</v>
      </c>
      <c r="D22" s="21">
        <f t="shared" ref="D22:K22" si="25">MIN(D19:D21)</f>
        <v>3</v>
      </c>
      <c r="E22" s="21">
        <f t="shared" si="25"/>
        <v>5</v>
      </c>
      <c r="F22" s="21">
        <f t="shared" si="25"/>
        <v>6</v>
      </c>
      <c r="G22" s="21">
        <f t="shared" si="25"/>
        <v>4</v>
      </c>
      <c r="H22" s="21">
        <f t="shared" si="25"/>
        <v>3</v>
      </c>
      <c r="I22" s="21">
        <f t="shared" si="25"/>
        <v>6</v>
      </c>
      <c r="J22" s="21">
        <f t="shared" si="25"/>
        <v>4</v>
      </c>
      <c r="K22" s="21">
        <f t="shared" si="25"/>
        <v>5</v>
      </c>
      <c r="L22" s="21">
        <f>SUM(C22:K22)</f>
        <v>41</v>
      </c>
      <c r="M22" s="21">
        <f>MIN(M19:M21)</f>
        <v>4</v>
      </c>
      <c r="N22" s="21">
        <f t="shared" ref="N22:U22" si="26">MIN(N19:N21)</f>
        <v>4</v>
      </c>
      <c r="O22" s="21">
        <f t="shared" si="26"/>
        <v>5</v>
      </c>
      <c r="P22" s="21">
        <f t="shared" si="26"/>
        <v>5</v>
      </c>
      <c r="Q22" s="21">
        <f t="shared" si="26"/>
        <v>5</v>
      </c>
      <c r="R22" s="21">
        <f t="shared" si="26"/>
        <v>3</v>
      </c>
      <c r="S22" s="21">
        <f t="shared" si="26"/>
        <v>4</v>
      </c>
      <c r="T22" s="21">
        <f t="shared" si="26"/>
        <v>6</v>
      </c>
      <c r="U22" s="21">
        <f t="shared" si="26"/>
        <v>6</v>
      </c>
      <c r="V22" s="21">
        <f>SUM(M22:U22)</f>
        <v>42</v>
      </c>
      <c r="W22" s="21">
        <f>L22+V22</f>
        <v>83</v>
      </c>
      <c r="X22" s="27">
        <f>SUM(X19:X21)/Z18/2</f>
        <v>5.5</v>
      </c>
      <c r="Y22" s="27">
        <f>W22-X22</f>
        <v>77.5</v>
      </c>
      <c r="Z22" s="60"/>
      <c r="AA22" s="27"/>
      <c r="AB22" s="21">
        <f>SUM(AB19:AB21)</f>
        <v>0</v>
      </c>
      <c r="AC22" s="70"/>
      <c r="AD22" s="10"/>
      <c r="AE22" s="10"/>
    </row>
    <row r="23" spans="1:37" s="3" customFormat="1" ht="13.5" thickTop="1" x14ac:dyDescent="0.2">
      <c r="A23" s="5" t="s">
        <v>82</v>
      </c>
      <c r="B23" s="91" t="s">
        <v>11</v>
      </c>
      <c r="C23" s="129">
        <v>1</v>
      </c>
      <c r="D23" s="129">
        <v>2</v>
      </c>
      <c r="E23" s="129">
        <v>3</v>
      </c>
      <c r="F23" s="129">
        <v>4</v>
      </c>
      <c r="G23" s="129">
        <v>5</v>
      </c>
      <c r="H23" s="129">
        <v>6</v>
      </c>
      <c r="I23" s="129">
        <v>7</v>
      </c>
      <c r="J23" s="129">
        <v>8</v>
      </c>
      <c r="K23" s="129">
        <v>9</v>
      </c>
      <c r="L23" s="130" t="s">
        <v>12</v>
      </c>
      <c r="M23" s="129">
        <v>10</v>
      </c>
      <c r="N23" s="129">
        <v>11</v>
      </c>
      <c r="O23" s="129">
        <v>12</v>
      </c>
      <c r="P23" s="129">
        <v>13</v>
      </c>
      <c r="Q23" s="129">
        <v>14</v>
      </c>
      <c r="R23" s="129">
        <v>15</v>
      </c>
      <c r="S23" s="129">
        <v>16</v>
      </c>
      <c r="T23" s="129">
        <v>17</v>
      </c>
      <c r="U23" s="129">
        <v>18</v>
      </c>
      <c r="V23" s="130" t="s">
        <v>13</v>
      </c>
      <c r="W23" s="130" t="s">
        <v>14</v>
      </c>
      <c r="X23" s="98" t="s">
        <v>15</v>
      </c>
      <c r="Y23" s="98" t="s">
        <v>16</v>
      </c>
      <c r="Z23" s="131">
        <f>SUM(Z24:Z24)</f>
        <v>0</v>
      </c>
      <c r="AA23" s="98" t="e">
        <f>SUM(W27:W29)/Z23</f>
        <v>#DIV/0!</v>
      </c>
      <c r="AB23" s="130"/>
      <c r="AC23" s="100"/>
      <c r="AD23" s="11"/>
      <c r="AE23" s="11"/>
      <c r="AG23" s="3">
        <v>1</v>
      </c>
    </row>
    <row r="24" spans="1:37" x14ac:dyDescent="0.2">
      <c r="C24" s="74"/>
      <c r="D24" s="74"/>
      <c r="E24" s="74"/>
      <c r="F24" s="74"/>
      <c r="G24" s="74"/>
      <c r="H24" s="74"/>
      <c r="I24" s="74"/>
      <c r="J24" s="74"/>
      <c r="K24" s="74"/>
      <c r="L24" s="18">
        <f t="shared" ref="L24:L25" si="27">SUM(C24:K24)</f>
        <v>0</v>
      </c>
      <c r="M24" s="73"/>
      <c r="N24" s="73"/>
      <c r="O24" s="73"/>
      <c r="P24" s="73"/>
      <c r="Q24" s="73"/>
      <c r="R24" s="73"/>
      <c r="S24" s="73"/>
      <c r="T24" s="73"/>
      <c r="U24" s="73"/>
      <c r="V24" s="10">
        <f t="shared" ref="V24:V25" si="28">SUM(M24:U24)</f>
        <v>0</v>
      </c>
      <c r="W24" s="10">
        <f t="shared" ref="W24:W25" si="29">L24+V24</f>
        <v>0</v>
      </c>
      <c r="Y24" s="23">
        <f t="shared" ref="Y24" si="30">W24-X24</f>
        <v>0</v>
      </c>
      <c r="Z24" s="72"/>
      <c r="AB24" s="10"/>
    </row>
    <row r="25" spans="1:37" ht="13.5" thickBot="1" x14ac:dyDescent="0.25">
      <c r="A25" s="47"/>
      <c r="B25" s="20" t="s">
        <v>5</v>
      </c>
      <c r="C25" s="21">
        <f t="shared" ref="C25:K25" si="31">MIN(C24:C24)</f>
        <v>0</v>
      </c>
      <c r="D25" s="21">
        <f t="shared" si="31"/>
        <v>0</v>
      </c>
      <c r="E25" s="21">
        <f t="shared" si="31"/>
        <v>0</v>
      </c>
      <c r="F25" s="21">
        <f t="shared" si="31"/>
        <v>0</v>
      </c>
      <c r="G25" s="21">
        <f t="shared" si="31"/>
        <v>0</v>
      </c>
      <c r="H25" s="21">
        <f t="shared" si="31"/>
        <v>0</v>
      </c>
      <c r="I25" s="21">
        <f t="shared" si="31"/>
        <v>0</v>
      </c>
      <c r="J25" s="21">
        <f t="shared" si="31"/>
        <v>0</v>
      </c>
      <c r="K25" s="21">
        <f t="shared" si="31"/>
        <v>0</v>
      </c>
      <c r="L25" s="21">
        <f t="shared" si="27"/>
        <v>0</v>
      </c>
      <c r="M25" s="21">
        <f t="shared" ref="M25:U25" si="32">MIN(M24:M24)</f>
        <v>0</v>
      </c>
      <c r="N25" s="21">
        <f t="shared" si="32"/>
        <v>0</v>
      </c>
      <c r="O25" s="21">
        <f t="shared" si="32"/>
        <v>0</v>
      </c>
      <c r="P25" s="21">
        <f t="shared" si="32"/>
        <v>0</v>
      </c>
      <c r="Q25" s="21">
        <f t="shared" si="32"/>
        <v>0</v>
      </c>
      <c r="R25" s="21">
        <f t="shared" si="32"/>
        <v>0</v>
      </c>
      <c r="S25" s="21">
        <f t="shared" si="32"/>
        <v>0</v>
      </c>
      <c r="T25" s="21">
        <f t="shared" si="32"/>
        <v>0</v>
      </c>
      <c r="U25" s="21">
        <f t="shared" si="32"/>
        <v>0</v>
      </c>
      <c r="V25" s="21">
        <f t="shared" si="28"/>
        <v>0</v>
      </c>
      <c r="W25" s="21">
        <f t="shared" si="29"/>
        <v>0</v>
      </c>
      <c r="X25" s="27" t="e">
        <f>SUM(X24:X24)/Z23/2</f>
        <v>#DIV/0!</v>
      </c>
      <c r="Y25" s="27" t="e">
        <f>W25-X25</f>
        <v>#DIV/0!</v>
      </c>
      <c r="Z25" s="77"/>
      <c r="AA25" s="27"/>
      <c r="AB25" s="21"/>
      <c r="AC25" s="70"/>
      <c r="AF25" s="9"/>
      <c r="AG25" s="9"/>
      <c r="AH25" s="9"/>
      <c r="AI25" s="9"/>
      <c r="AJ25" s="9"/>
      <c r="AK25" s="9"/>
    </row>
    <row r="26" spans="1:37" s="3" customFormat="1" ht="13.5" thickTop="1" x14ac:dyDescent="0.2">
      <c r="A26" s="5" t="s">
        <v>31</v>
      </c>
      <c r="B26" s="91" t="s">
        <v>11</v>
      </c>
      <c r="C26" s="129">
        <v>1</v>
      </c>
      <c r="D26" s="129">
        <v>2</v>
      </c>
      <c r="E26" s="129">
        <v>3</v>
      </c>
      <c r="F26" s="129">
        <v>4</v>
      </c>
      <c r="G26" s="129">
        <v>5</v>
      </c>
      <c r="H26" s="129">
        <v>6</v>
      </c>
      <c r="I26" s="129">
        <v>7</v>
      </c>
      <c r="J26" s="129">
        <v>8</v>
      </c>
      <c r="K26" s="129">
        <v>9</v>
      </c>
      <c r="L26" s="130" t="s">
        <v>12</v>
      </c>
      <c r="M26" s="129">
        <v>10</v>
      </c>
      <c r="N26" s="129">
        <v>11</v>
      </c>
      <c r="O26" s="129">
        <v>12</v>
      </c>
      <c r="P26" s="129">
        <v>13</v>
      </c>
      <c r="Q26" s="129">
        <v>14</v>
      </c>
      <c r="R26" s="129">
        <v>15</v>
      </c>
      <c r="S26" s="129">
        <v>16</v>
      </c>
      <c r="T26" s="129">
        <v>17</v>
      </c>
      <c r="U26" s="129">
        <v>18</v>
      </c>
      <c r="V26" s="130" t="s">
        <v>13</v>
      </c>
      <c r="W26" s="130" t="s">
        <v>14</v>
      </c>
      <c r="X26" s="98" t="s">
        <v>15</v>
      </c>
      <c r="Y26" s="98" t="s">
        <v>16</v>
      </c>
      <c r="Z26" s="131">
        <f>SUM(Z27:Z29)</f>
        <v>2</v>
      </c>
      <c r="AA26" s="98">
        <f>SUM(W27:W29)/Z26</f>
        <v>91</v>
      </c>
      <c r="AB26" s="130"/>
      <c r="AC26" s="100"/>
      <c r="AD26" s="11"/>
      <c r="AE26" s="11"/>
      <c r="AG26" s="3">
        <v>1</v>
      </c>
    </row>
    <row r="27" spans="1:37" s="72" customFormat="1" x14ac:dyDescent="0.2">
      <c r="A27" s="143"/>
      <c r="B27" s="141">
        <v>43200</v>
      </c>
      <c r="C27" s="73">
        <v>4</v>
      </c>
      <c r="D27" s="73">
        <v>3</v>
      </c>
      <c r="E27" s="73">
        <v>7</v>
      </c>
      <c r="F27" s="73">
        <v>8</v>
      </c>
      <c r="G27" s="73">
        <v>5</v>
      </c>
      <c r="H27" s="73">
        <v>3</v>
      </c>
      <c r="I27" s="73">
        <v>7</v>
      </c>
      <c r="J27" s="73">
        <v>4</v>
      </c>
      <c r="K27" s="73">
        <v>5</v>
      </c>
      <c r="L27" s="73">
        <f>SUM(C27:K27)</f>
        <v>46</v>
      </c>
      <c r="M27" s="73">
        <v>5</v>
      </c>
      <c r="N27" s="73">
        <v>4</v>
      </c>
      <c r="O27" s="73">
        <v>3</v>
      </c>
      <c r="P27" s="73">
        <v>5</v>
      </c>
      <c r="Q27" s="73">
        <v>5</v>
      </c>
      <c r="R27" s="73">
        <v>5</v>
      </c>
      <c r="S27" s="73">
        <v>7</v>
      </c>
      <c r="T27" s="73">
        <v>5</v>
      </c>
      <c r="U27" s="73">
        <v>6</v>
      </c>
      <c r="V27" s="74">
        <f>SUM(M27:U27)</f>
        <v>45</v>
      </c>
      <c r="W27" s="74">
        <f>V27+L27</f>
        <v>91</v>
      </c>
      <c r="X27" s="142">
        <v>8</v>
      </c>
      <c r="Y27" s="142">
        <f>W27-X27</f>
        <v>83</v>
      </c>
      <c r="Z27" s="133">
        <v>1</v>
      </c>
      <c r="AA27" s="142"/>
      <c r="AB27" s="73">
        <v>1</v>
      </c>
      <c r="AC27" s="145"/>
      <c r="AD27" s="74"/>
      <c r="AE27" s="74"/>
    </row>
    <row r="28" spans="1:37" s="72" customFormat="1" x14ac:dyDescent="0.2">
      <c r="A28" s="143"/>
      <c r="B28" s="141">
        <v>43207</v>
      </c>
      <c r="C28" s="73">
        <v>6</v>
      </c>
      <c r="D28" s="73">
        <v>4</v>
      </c>
      <c r="E28" s="73">
        <v>6</v>
      </c>
      <c r="F28" s="73">
        <v>5</v>
      </c>
      <c r="G28" s="73">
        <v>4</v>
      </c>
      <c r="H28" s="73">
        <v>4</v>
      </c>
      <c r="I28" s="73">
        <v>5</v>
      </c>
      <c r="J28" s="73">
        <v>4</v>
      </c>
      <c r="K28" s="73">
        <v>6</v>
      </c>
      <c r="L28" s="73">
        <f t="shared" ref="L28:L29" si="33">SUM(C28:K28)</f>
        <v>44</v>
      </c>
      <c r="M28" s="73">
        <v>4</v>
      </c>
      <c r="N28" s="73">
        <v>6</v>
      </c>
      <c r="O28" s="73">
        <v>5</v>
      </c>
      <c r="P28" s="73">
        <v>5</v>
      </c>
      <c r="Q28" s="73">
        <v>6</v>
      </c>
      <c r="R28" s="73">
        <v>4</v>
      </c>
      <c r="S28" s="73">
        <v>5</v>
      </c>
      <c r="T28" s="73">
        <v>6</v>
      </c>
      <c r="U28" s="73">
        <v>6</v>
      </c>
      <c r="V28" s="74">
        <f t="shared" ref="V28:V29" si="34">SUM(M28:U28)</f>
        <v>47</v>
      </c>
      <c r="W28" s="74">
        <f t="shared" ref="W28:W29" si="35">V28+L28</f>
        <v>91</v>
      </c>
      <c r="X28" s="142">
        <v>8</v>
      </c>
      <c r="Y28" s="142">
        <f t="shared" ref="Y28:Y29" si="36">W28-X28</f>
        <v>83</v>
      </c>
      <c r="Z28" s="133">
        <v>1</v>
      </c>
      <c r="AA28" s="142"/>
      <c r="AB28" s="73"/>
      <c r="AC28" s="145"/>
      <c r="AD28" s="74"/>
      <c r="AE28" s="74"/>
    </row>
    <row r="29" spans="1:37" s="72" customFormat="1" x14ac:dyDescent="0.2">
      <c r="A29" s="143"/>
      <c r="B29" s="143"/>
      <c r="C29" s="73"/>
      <c r="D29" s="73"/>
      <c r="E29" s="73"/>
      <c r="F29" s="73"/>
      <c r="G29" s="73"/>
      <c r="H29" s="73"/>
      <c r="I29" s="73"/>
      <c r="J29" s="73"/>
      <c r="K29" s="73"/>
      <c r="L29" s="73">
        <f t="shared" si="33"/>
        <v>0</v>
      </c>
      <c r="M29" s="73"/>
      <c r="N29" s="73"/>
      <c r="O29" s="73"/>
      <c r="P29" s="73"/>
      <c r="Q29" s="73"/>
      <c r="R29" s="73"/>
      <c r="S29" s="73"/>
      <c r="T29" s="73"/>
      <c r="U29" s="73"/>
      <c r="V29" s="74">
        <f t="shared" si="34"/>
        <v>0</v>
      </c>
      <c r="W29" s="74">
        <f t="shared" si="35"/>
        <v>0</v>
      </c>
      <c r="X29" s="144"/>
      <c r="Y29" s="142">
        <f t="shared" si="36"/>
        <v>0</v>
      </c>
      <c r="AA29" s="144"/>
      <c r="AB29" s="74"/>
      <c r="AC29" s="143"/>
      <c r="AD29" s="74"/>
      <c r="AE29" s="74"/>
    </row>
    <row r="30" spans="1:37" s="28" customFormat="1" ht="13.5" thickBot="1" x14ac:dyDescent="0.25">
      <c r="A30" s="47"/>
      <c r="B30" s="20" t="s">
        <v>5</v>
      </c>
      <c r="C30" s="59">
        <f>MIN(C27:C29)</f>
        <v>4</v>
      </c>
      <c r="D30" s="21">
        <f t="shared" ref="D30:K30" si="37">MIN(D27:D29)</f>
        <v>3</v>
      </c>
      <c r="E30" s="21">
        <f t="shared" si="37"/>
        <v>6</v>
      </c>
      <c r="F30" s="21">
        <f t="shared" si="37"/>
        <v>5</v>
      </c>
      <c r="G30" s="21">
        <f t="shared" si="37"/>
        <v>4</v>
      </c>
      <c r="H30" s="21">
        <f t="shared" si="37"/>
        <v>3</v>
      </c>
      <c r="I30" s="21">
        <f t="shared" si="37"/>
        <v>5</v>
      </c>
      <c r="J30" s="21">
        <f t="shared" si="37"/>
        <v>4</v>
      </c>
      <c r="K30" s="21">
        <f t="shared" si="37"/>
        <v>5</v>
      </c>
      <c r="L30" s="21">
        <f t="shared" ref="L30" si="38">SUM(C30:K30)</f>
        <v>39</v>
      </c>
      <c r="M30" s="21">
        <f>MIN(M27:M29)</f>
        <v>4</v>
      </c>
      <c r="N30" s="21">
        <f t="shared" ref="N30:U30" si="39">MIN(N27:N29)</f>
        <v>4</v>
      </c>
      <c r="O30" s="21">
        <f t="shared" si="39"/>
        <v>3</v>
      </c>
      <c r="P30" s="21">
        <f t="shared" si="39"/>
        <v>5</v>
      </c>
      <c r="Q30" s="21">
        <f t="shared" si="39"/>
        <v>5</v>
      </c>
      <c r="R30" s="21">
        <f t="shared" si="39"/>
        <v>4</v>
      </c>
      <c r="S30" s="21">
        <f t="shared" si="39"/>
        <v>5</v>
      </c>
      <c r="T30" s="21">
        <f t="shared" si="39"/>
        <v>5</v>
      </c>
      <c r="U30" s="21">
        <f t="shared" si="39"/>
        <v>6</v>
      </c>
      <c r="V30" s="21">
        <f t="shared" ref="V30" si="40">SUM(M30:U30)</f>
        <v>41</v>
      </c>
      <c r="W30" s="21">
        <f t="shared" ref="W30" si="41">L30+V30</f>
        <v>80</v>
      </c>
      <c r="X30" s="27">
        <f>SUM(X27:X29)/Z26/2</f>
        <v>4</v>
      </c>
      <c r="Y30" s="27">
        <f t="shared" ref="Y30" si="42">W30-X30</f>
        <v>76</v>
      </c>
      <c r="Z30" s="60"/>
      <c r="AA30" s="27"/>
      <c r="AB30" s="21">
        <f>SUM(AB27:AB29)</f>
        <v>1</v>
      </c>
      <c r="AC30" s="70"/>
      <c r="AD30" s="10"/>
      <c r="AE30" s="10"/>
    </row>
    <row r="31" spans="1:37" s="3" customFormat="1" ht="13.5" thickTop="1" x14ac:dyDescent="0.2">
      <c r="A31" s="5" t="s">
        <v>32</v>
      </c>
      <c r="B31" s="91" t="s">
        <v>11</v>
      </c>
      <c r="C31" s="129">
        <v>1</v>
      </c>
      <c r="D31" s="129">
        <v>2</v>
      </c>
      <c r="E31" s="129">
        <v>3</v>
      </c>
      <c r="F31" s="129">
        <v>4</v>
      </c>
      <c r="G31" s="129">
        <v>5</v>
      </c>
      <c r="H31" s="129">
        <v>6</v>
      </c>
      <c r="I31" s="129">
        <v>7</v>
      </c>
      <c r="J31" s="129">
        <v>8</v>
      </c>
      <c r="K31" s="129">
        <v>9</v>
      </c>
      <c r="L31" s="130" t="s">
        <v>12</v>
      </c>
      <c r="M31" s="129">
        <v>10</v>
      </c>
      <c r="N31" s="129">
        <v>11</v>
      </c>
      <c r="O31" s="129">
        <v>12</v>
      </c>
      <c r="P31" s="129">
        <v>13</v>
      </c>
      <c r="Q31" s="129">
        <v>14</v>
      </c>
      <c r="R31" s="129">
        <v>15</v>
      </c>
      <c r="S31" s="129">
        <v>16</v>
      </c>
      <c r="T31" s="129">
        <v>17</v>
      </c>
      <c r="U31" s="129">
        <v>18</v>
      </c>
      <c r="V31" s="130" t="s">
        <v>13</v>
      </c>
      <c r="W31" s="130" t="s">
        <v>14</v>
      </c>
      <c r="X31" s="98" t="s">
        <v>15</v>
      </c>
      <c r="Y31" s="98" t="s">
        <v>16</v>
      </c>
      <c r="Z31" s="131">
        <f>SUM(Z32:Z34)</f>
        <v>1</v>
      </c>
      <c r="AA31" s="98">
        <f>SUM(W32:W34)/Z31</f>
        <v>99</v>
      </c>
      <c r="AB31" s="130"/>
      <c r="AC31" s="100"/>
      <c r="AD31" s="11"/>
      <c r="AE31" s="11"/>
      <c r="AG31" s="3">
        <v>1</v>
      </c>
    </row>
    <row r="32" spans="1:37" s="72" customFormat="1" x14ac:dyDescent="0.2">
      <c r="A32" s="143"/>
      <c r="B32" s="141">
        <v>43207</v>
      </c>
      <c r="C32" s="73">
        <v>7</v>
      </c>
      <c r="D32" s="73">
        <v>3</v>
      </c>
      <c r="E32" s="73">
        <v>6</v>
      </c>
      <c r="F32" s="73">
        <v>7</v>
      </c>
      <c r="G32" s="73">
        <v>6</v>
      </c>
      <c r="H32" s="73">
        <v>5</v>
      </c>
      <c r="I32" s="73">
        <v>5</v>
      </c>
      <c r="J32" s="73">
        <v>4</v>
      </c>
      <c r="K32" s="73">
        <v>6</v>
      </c>
      <c r="L32" s="18">
        <f>SUM(C32:K32)</f>
        <v>49</v>
      </c>
      <c r="M32" s="73">
        <v>6</v>
      </c>
      <c r="N32" s="73">
        <v>6</v>
      </c>
      <c r="O32" s="73">
        <v>5</v>
      </c>
      <c r="P32" s="73">
        <v>5</v>
      </c>
      <c r="Q32" s="73">
        <v>6</v>
      </c>
      <c r="R32" s="73">
        <v>4</v>
      </c>
      <c r="S32" s="73">
        <v>7</v>
      </c>
      <c r="T32" s="73">
        <v>6</v>
      </c>
      <c r="U32" s="73">
        <v>5</v>
      </c>
      <c r="V32" s="10">
        <f>SUM(M32:U32)</f>
        <v>50</v>
      </c>
      <c r="W32" s="10">
        <f>V32+L32</f>
        <v>99</v>
      </c>
      <c r="X32" s="142">
        <v>13</v>
      </c>
      <c r="Y32" s="23">
        <f>W32-X32</f>
        <v>86</v>
      </c>
      <c r="Z32" s="133">
        <v>1</v>
      </c>
      <c r="AA32" s="142"/>
      <c r="AB32" s="73"/>
      <c r="AC32" s="145"/>
      <c r="AD32" s="74"/>
      <c r="AE32" s="74"/>
    </row>
    <row r="33" spans="1:33" s="72" customFormat="1" x14ac:dyDescent="0.2">
      <c r="A33" s="143"/>
      <c r="B33" s="145"/>
      <c r="C33" s="73"/>
      <c r="D33" s="73"/>
      <c r="E33" s="73"/>
      <c r="F33" s="73"/>
      <c r="G33" s="73"/>
      <c r="H33" s="73"/>
      <c r="I33" s="73"/>
      <c r="J33" s="73"/>
      <c r="K33" s="73"/>
      <c r="L33" s="18"/>
      <c r="M33" s="73"/>
      <c r="N33" s="73"/>
      <c r="O33" s="73"/>
      <c r="P33" s="73"/>
      <c r="Q33" s="73"/>
      <c r="R33" s="73"/>
      <c r="S33" s="73"/>
      <c r="T33" s="73"/>
      <c r="U33" s="73"/>
      <c r="V33" s="10"/>
      <c r="W33" s="10"/>
      <c r="X33" s="142"/>
      <c r="Y33" s="23"/>
      <c r="Z33" s="133"/>
      <c r="AA33" s="142"/>
      <c r="AB33" s="73"/>
      <c r="AC33" s="145"/>
      <c r="AD33" s="74"/>
      <c r="AE33" s="74"/>
    </row>
    <row r="34" spans="1:33" x14ac:dyDescent="0.2">
      <c r="B34" s="22"/>
      <c r="C34" s="73"/>
      <c r="D34" s="73"/>
      <c r="E34" s="73"/>
      <c r="F34" s="73"/>
      <c r="G34" s="73"/>
      <c r="H34" s="73"/>
      <c r="I34" s="73"/>
      <c r="J34" s="73"/>
      <c r="K34" s="73"/>
      <c r="L34" s="18">
        <f t="shared" ref="L34:L35" si="43">SUM(C34:K34)</f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10">
        <f t="shared" ref="V34:V35" si="44">SUM(M34:U34)</f>
        <v>0</v>
      </c>
      <c r="W34" s="10">
        <f t="shared" ref="W34:W35" si="45">L34+V34</f>
        <v>0</v>
      </c>
      <c r="Y34" s="23">
        <f t="shared" ref="Y34" si="46">W34-X34</f>
        <v>0</v>
      </c>
      <c r="Z34" s="72"/>
      <c r="AB34" s="10"/>
    </row>
    <row r="35" spans="1:33" ht="13.5" thickBot="1" x14ac:dyDescent="0.25">
      <c r="A35" s="47"/>
      <c r="B35" s="20" t="s">
        <v>5</v>
      </c>
      <c r="C35" s="21">
        <f>MIN(C32:C34)</f>
        <v>7</v>
      </c>
      <c r="D35" s="21">
        <f t="shared" ref="D35:K35" si="47">MIN(D32:D34)</f>
        <v>3</v>
      </c>
      <c r="E35" s="21">
        <f t="shared" si="47"/>
        <v>6</v>
      </c>
      <c r="F35" s="21">
        <f t="shared" si="47"/>
        <v>7</v>
      </c>
      <c r="G35" s="21">
        <f t="shared" si="47"/>
        <v>6</v>
      </c>
      <c r="H35" s="21">
        <f t="shared" si="47"/>
        <v>5</v>
      </c>
      <c r="I35" s="21">
        <f t="shared" si="47"/>
        <v>5</v>
      </c>
      <c r="J35" s="21">
        <f t="shared" si="47"/>
        <v>4</v>
      </c>
      <c r="K35" s="21">
        <f t="shared" si="47"/>
        <v>6</v>
      </c>
      <c r="L35" s="21">
        <f t="shared" si="43"/>
        <v>49</v>
      </c>
      <c r="M35" s="21">
        <f>MIN(M32:M34)</f>
        <v>6</v>
      </c>
      <c r="N35" s="21">
        <f t="shared" ref="N35:U35" si="48">MIN(N32:N34)</f>
        <v>6</v>
      </c>
      <c r="O35" s="21">
        <f t="shared" si="48"/>
        <v>5</v>
      </c>
      <c r="P35" s="21">
        <f t="shared" si="48"/>
        <v>5</v>
      </c>
      <c r="Q35" s="21">
        <f t="shared" si="48"/>
        <v>6</v>
      </c>
      <c r="R35" s="21">
        <f t="shared" si="48"/>
        <v>4</v>
      </c>
      <c r="S35" s="21">
        <f t="shared" si="48"/>
        <v>7</v>
      </c>
      <c r="T35" s="21">
        <f t="shared" si="48"/>
        <v>6</v>
      </c>
      <c r="U35" s="21">
        <f t="shared" si="48"/>
        <v>5</v>
      </c>
      <c r="V35" s="21">
        <f t="shared" si="44"/>
        <v>50</v>
      </c>
      <c r="W35" s="21">
        <f t="shared" si="45"/>
        <v>99</v>
      </c>
      <c r="X35" s="27">
        <f>SUM(X32:X34)/Z31/2</f>
        <v>6.5</v>
      </c>
      <c r="Y35" s="27">
        <f t="shared" ref="Y35:Y39" si="49">W35-X35</f>
        <v>92.5</v>
      </c>
      <c r="Z35" s="77"/>
      <c r="AA35" s="27"/>
      <c r="AB35" s="21">
        <f>SUM(AB32:AB34)</f>
        <v>0</v>
      </c>
      <c r="AC35" s="70"/>
    </row>
    <row r="36" spans="1:33" s="3" customFormat="1" ht="13.5" thickTop="1" x14ac:dyDescent="0.2">
      <c r="A36" s="5" t="s">
        <v>80</v>
      </c>
      <c r="B36" s="91" t="s">
        <v>11</v>
      </c>
      <c r="C36" s="129">
        <v>1</v>
      </c>
      <c r="D36" s="129">
        <v>2</v>
      </c>
      <c r="E36" s="129">
        <v>3</v>
      </c>
      <c r="F36" s="129">
        <v>4</v>
      </c>
      <c r="G36" s="129">
        <v>5</v>
      </c>
      <c r="H36" s="129">
        <v>6</v>
      </c>
      <c r="I36" s="129">
        <v>7</v>
      </c>
      <c r="J36" s="129">
        <v>8</v>
      </c>
      <c r="K36" s="129">
        <v>9</v>
      </c>
      <c r="L36" s="130" t="s">
        <v>12</v>
      </c>
      <c r="M36" s="129">
        <v>10</v>
      </c>
      <c r="N36" s="129">
        <v>11</v>
      </c>
      <c r="O36" s="129">
        <v>12</v>
      </c>
      <c r="P36" s="129">
        <v>13</v>
      </c>
      <c r="Q36" s="129">
        <v>14</v>
      </c>
      <c r="R36" s="129">
        <v>15</v>
      </c>
      <c r="S36" s="129">
        <v>16</v>
      </c>
      <c r="T36" s="129">
        <v>17</v>
      </c>
      <c r="U36" s="129">
        <v>18</v>
      </c>
      <c r="V36" s="130" t="s">
        <v>13</v>
      </c>
      <c r="W36" s="130" t="s">
        <v>14</v>
      </c>
      <c r="X36" s="98" t="s">
        <v>15</v>
      </c>
      <c r="Y36" s="98" t="s">
        <v>16</v>
      </c>
      <c r="Z36" s="131">
        <f>SUM(Z37:Z39)</f>
        <v>1</v>
      </c>
      <c r="AA36" s="98">
        <f>SUM(W37:W39)/Z36</f>
        <v>87</v>
      </c>
      <c r="AB36" s="130"/>
      <c r="AC36" s="100"/>
      <c r="AD36" s="11"/>
      <c r="AE36" s="11"/>
      <c r="AG36" s="3">
        <v>1</v>
      </c>
    </row>
    <row r="37" spans="1:33" s="72" customFormat="1" x14ac:dyDescent="0.2">
      <c r="A37" s="143"/>
      <c r="B37" s="141">
        <v>43200</v>
      </c>
      <c r="C37" s="73">
        <v>6</v>
      </c>
      <c r="D37" s="73">
        <v>5</v>
      </c>
      <c r="E37" s="73">
        <v>5</v>
      </c>
      <c r="F37" s="73">
        <v>5</v>
      </c>
      <c r="G37" s="73">
        <v>5</v>
      </c>
      <c r="H37" s="73">
        <v>3</v>
      </c>
      <c r="I37" s="73">
        <v>7</v>
      </c>
      <c r="J37" s="73">
        <v>4</v>
      </c>
      <c r="K37" s="73">
        <v>5</v>
      </c>
      <c r="L37" s="18">
        <f>SUM(C37:K37)</f>
        <v>45</v>
      </c>
      <c r="M37" s="73">
        <v>3</v>
      </c>
      <c r="N37" s="73">
        <v>5</v>
      </c>
      <c r="O37" s="73">
        <v>4</v>
      </c>
      <c r="P37" s="73">
        <v>6</v>
      </c>
      <c r="Q37" s="73">
        <v>5</v>
      </c>
      <c r="R37" s="73">
        <v>4</v>
      </c>
      <c r="S37" s="73">
        <v>4</v>
      </c>
      <c r="T37" s="73">
        <v>4</v>
      </c>
      <c r="U37" s="73">
        <v>7</v>
      </c>
      <c r="V37" s="10">
        <f>SUM(M37:U37)</f>
        <v>42</v>
      </c>
      <c r="W37" s="10">
        <f>V37+L37</f>
        <v>87</v>
      </c>
      <c r="X37" s="142">
        <v>12</v>
      </c>
      <c r="Y37" s="23">
        <f>W37-X37</f>
        <v>75</v>
      </c>
      <c r="Z37" s="133">
        <v>1</v>
      </c>
      <c r="AA37" s="142"/>
      <c r="AB37" s="73">
        <v>1</v>
      </c>
      <c r="AC37" s="145"/>
      <c r="AD37" s="74"/>
      <c r="AE37" s="74"/>
    </row>
    <row r="38" spans="1:33" s="72" customFormat="1" x14ac:dyDescent="0.2">
      <c r="A38" s="143"/>
      <c r="B38" s="141"/>
      <c r="C38" s="73"/>
      <c r="D38" s="73"/>
      <c r="E38" s="73"/>
      <c r="F38" s="73"/>
      <c r="G38" s="73"/>
      <c r="H38" s="73"/>
      <c r="I38" s="73"/>
      <c r="J38" s="73"/>
      <c r="K38" s="73"/>
      <c r="L38" s="18"/>
      <c r="M38" s="73"/>
      <c r="N38" s="73"/>
      <c r="O38" s="73"/>
      <c r="P38" s="73"/>
      <c r="Q38" s="73"/>
      <c r="R38" s="73"/>
      <c r="S38" s="73"/>
      <c r="T38" s="73"/>
      <c r="U38" s="73"/>
      <c r="V38" s="10"/>
      <c r="W38" s="10"/>
      <c r="X38" s="142"/>
      <c r="Y38" s="23"/>
      <c r="Z38" s="133"/>
      <c r="AA38" s="142"/>
      <c r="AB38" s="73"/>
      <c r="AC38" s="145"/>
      <c r="AD38" s="74"/>
      <c r="AE38" s="74"/>
    </row>
    <row r="39" spans="1:33" x14ac:dyDescent="0.2">
      <c r="C39" s="74"/>
      <c r="D39" s="74"/>
      <c r="E39" s="74"/>
      <c r="F39" s="74"/>
      <c r="G39" s="74"/>
      <c r="H39" s="74"/>
      <c r="I39" s="74"/>
      <c r="J39" s="74"/>
      <c r="K39" s="74"/>
      <c r="L39" s="18">
        <f t="shared" ref="L39:L40" si="50">SUM(C39:K39)</f>
        <v>0</v>
      </c>
      <c r="M39" s="74"/>
      <c r="N39" s="74"/>
      <c r="O39" s="74"/>
      <c r="P39" s="74"/>
      <c r="Q39" s="74"/>
      <c r="R39" s="74"/>
      <c r="S39" s="74"/>
      <c r="T39" s="74"/>
      <c r="U39" s="74"/>
      <c r="V39" s="10">
        <f t="shared" ref="V39:V40" si="51">SUM(M39:U39)</f>
        <v>0</v>
      </c>
      <c r="W39" s="10">
        <f t="shared" ref="W39" si="52">V39+L39</f>
        <v>0</v>
      </c>
      <c r="Y39" s="23">
        <f t="shared" si="49"/>
        <v>0</v>
      </c>
      <c r="Z39" s="72"/>
      <c r="AB39" s="10"/>
    </row>
    <row r="40" spans="1:33" ht="13.5" thickBot="1" x14ac:dyDescent="0.25">
      <c r="A40" s="47"/>
      <c r="B40" s="20" t="s">
        <v>5</v>
      </c>
      <c r="C40" s="21">
        <f>MIN(C37:C39)</f>
        <v>6</v>
      </c>
      <c r="D40" s="21">
        <f t="shared" ref="D40:K40" si="53">MIN(D37:D39)</f>
        <v>5</v>
      </c>
      <c r="E40" s="21">
        <f t="shared" si="53"/>
        <v>5</v>
      </c>
      <c r="F40" s="21">
        <f t="shared" si="53"/>
        <v>5</v>
      </c>
      <c r="G40" s="21">
        <f t="shared" si="53"/>
        <v>5</v>
      </c>
      <c r="H40" s="21">
        <f t="shared" si="53"/>
        <v>3</v>
      </c>
      <c r="I40" s="21">
        <f t="shared" si="53"/>
        <v>7</v>
      </c>
      <c r="J40" s="21">
        <f t="shared" si="53"/>
        <v>4</v>
      </c>
      <c r="K40" s="21">
        <f t="shared" si="53"/>
        <v>5</v>
      </c>
      <c r="L40" s="21">
        <f t="shared" si="50"/>
        <v>45</v>
      </c>
      <c r="M40" s="59">
        <f>MIN(M37:M39)</f>
        <v>3</v>
      </c>
      <c r="N40" s="21">
        <f t="shared" ref="N40:U40" si="54">MIN(N37:N39)</f>
        <v>5</v>
      </c>
      <c r="O40" s="21">
        <f t="shared" si="54"/>
        <v>4</v>
      </c>
      <c r="P40" s="21">
        <f t="shared" si="54"/>
        <v>6</v>
      </c>
      <c r="Q40" s="21">
        <f t="shared" si="54"/>
        <v>5</v>
      </c>
      <c r="R40" s="21">
        <f t="shared" si="54"/>
        <v>4</v>
      </c>
      <c r="S40" s="21">
        <f t="shared" si="54"/>
        <v>4</v>
      </c>
      <c r="T40" s="21">
        <f t="shared" si="54"/>
        <v>4</v>
      </c>
      <c r="U40" s="21">
        <f t="shared" si="54"/>
        <v>7</v>
      </c>
      <c r="V40" s="21">
        <f t="shared" si="51"/>
        <v>42</v>
      </c>
      <c r="W40" s="21">
        <f>L40+V40</f>
        <v>87</v>
      </c>
      <c r="X40" s="27">
        <f>SUM(X37:X39)/Z36/2</f>
        <v>6</v>
      </c>
      <c r="Y40" s="27">
        <f>SUM(W40-X40)</f>
        <v>81</v>
      </c>
      <c r="Z40" s="77"/>
      <c r="AA40" s="27"/>
      <c r="AB40" s="21">
        <f>SUM(AB37:AB39)</f>
        <v>1</v>
      </c>
      <c r="AC40" s="70"/>
      <c r="AD40" s="45"/>
      <c r="AG40">
        <v>1</v>
      </c>
    </row>
    <row r="41" spans="1:33" s="3" customFormat="1" ht="13.5" thickTop="1" x14ac:dyDescent="0.2">
      <c r="A41" s="5" t="s">
        <v>33</v>
      </c>
      <c r="B41" s="91" t="s">
        <v>11</v>
      </c>
      <c r="C41" s="129">
        <v>1</v>
      </c>
      <c r="D41" s="129">
        <v>2</v>
      </c>
      <c r="E41" s="129">
        <v>3</v>
      </c>
      <c r="F41" s="129">
        <v>4</v>
      </c>
      <c r="G41" s="129">
        <v>5</v>
      </c>
      <c r="H41" s="129">
        <v>6</v>
      </c>
      <c r="I41" s="129">
        <v>7</v>
      </c>
      <c r="J41" s="129">
        <v>8</v>
      </c>
      <c r="K41" s="129">
        <v>9</v>
      </c>
      <c r="L41" s="130" t="s">
        <v>12</v>
      </c>
      <c r="M41" s="129">
        <v>10</v>
      </c>
      <c r="N41" s="129">
        <v>11</v>
      </c>
      <c r="O41" s="129">
        <v>12</v>
      </c>
      <c r="P41" s="129">
        <v>13</v>
      </c>
      <c r="Q41" s="129">
        <v>14</v>
      </c>
      <c r="R41" s="129">
        <v>15</v>
      </c>
      <c r="S41" s="129">
        <v>16</v>
      </c>
      <c r="T41" s="129">
        <v>17</v>
      </c>
      <c r="U41" s="129">
        <v>18</v>
      </c>
      <c r="V41" s="130" t="s">
        <v>13</v>
      </c>
      <c r="W41" s="130" t="s">
        <v>14</v>
      </c>
      <c r="X41" s="98" t="s">
        <v>15</v>
      </c>
      <c r="Y41" s="98" t="s">
        <v>16</v>
      </c>
      <c r="Z41" s="131">
        <f>SUM(Z42:Z44)</f>
        <v>2</v>
      </c>
      <c r="AA41" s="98">
        <f>SUM(W42:W44)/Z41</f>
        <v>89.5</v>
      </c>
      <c r="AB41" s="130"/>
      <c r="AC41" s="100"/>
      <c r="AD41" s="11"/>
      <c r="AE41" s="11"/>
    </row>
    <row r="42" spans="1:33" s="72" customFormat="1" x14ac:dyDescent="0.2">
      <c r="A42" s="146"/>
      <c r="B42" s="141">
        <v>43200</v>
      </c>
      <c r="C42" s="73">
        <v>7</v>
      </c>
      <c r="D42" s="73">
        <v>6</v>
      </c>
      <c r="E42" s="73">
        <v>4</v>
      </c>
      <c r="F42" s="73">
        <v>5</v>
      </c>
      <c r="G42" s="73">
        <v>5</v>
      </c>
      <c r="H42" s="73">
        <v>3</v>
      </c>
      <c r="I42" s="73">
        <v>6</v>
      </c>
      <c r="J42" s="73">
        <v>3</v>
      </c>
      <c r="K42" s="73">
        <v>5</v>
      </c>
      <c r="L42" s="18">
        <f>SUM(C42:K42)</f>
        <v>44</v>
      </c>
      <c r="M42" s="73">
        <v>5</v>
      </c>
      <c r="N42" s="73">
        <v>5</v>
      </c>
      <c r="O42" s="73">
        <v>3</v>
      </c>
      <c r="P42" s="73">
        <v>6</v>
      </c>
      <c r="Q42" s="73">
        <v>8</v>
      </c>
      <c r="R42" s="73">
        <v>3</v>
      </c>
      <c r="S42" s="73">
        <v>5</v>
      </c>
      <c r="T42" s="73">
        <v>5</v>
      </c>
      <c r="U42" s="73">
        <v>5</v>
      </c>
      <c r="V42" s="10">
        <f>SUM(M42:U42)</f>
        <v>45</v>
      </c>
      <c r="W42" s="10">
        <f>SUM(N42:V42)</f>
        <v>85</v>
      </c>
      <c r="X42" s="142">
        <v>10</v>
      </c>
      <c r="Y42" s="23">
        <f>W42-X42</f>
        <v>75</v>
      </c>
      <c r="Z42" s="133">
        <v>1</v>
      </c>
      <c r="AA42" s="142"/>
      <c r="AB42" s="73"/>
      <c r="AC42" s="145"/>
      <c r="AD42" s="74"/>
      <c r="AE42" s="74"/>
    </row>
    <row r="43" spans="1:33" s="72" customFormat="1" x14ac:dyDescent="0.2">
      <c r="A43" s="143"/>
      <c r="B43" s="141">
        <v>43207</v>
      </c>
      <c r="C43" s="73">
        <v>5</v>
      </c>
      <c r="D43" s="73">
        <v>4</v>
      </c>
      <c r="E43" s="73">
        <v>6</v>
      </c>
      <c r="F43" s="73">
        <v>7</v>
      </c>
      <c r="G43" s="73">
        <v>5</v>
      </c>
      <c r="H43" s="73">
        <v>3</v>
      </c>
      <c r="I43" s="73">
        <v>5</v>
      </c>
      <c r="J43" s="73">
        <v>5</v>
      </c>
      <c r="K43" s="73">
        <v>6</v>
      </c>
      <c r="L43" s="18">
        <f t="shared" ref="L43:L44" si="55">SUM(C43:K43)</f>
        <v>46</v>
      </c>
      <c r="M43" s="73">
        <v>6</v>
      </c>
      <c r="N43" s="73">
        <v>6</v>
      </c>
      <c r="O43" s="73">
        <v>5</v>
      </c>
      <c r="P43" s="73">
        <v>5</v>
      </c>
      <c r="Q43" s="73">
        <v>7</v>
      </c>
      <c r="R43" s="73">
        <v>3</v>
      </c>
      <c r="S43" s="73">
        <v>6</v>
      </c>
      <c r="T43" s="73">
        <v>6</v>
      </c>
      <c r="U43" s="73">
        <v>6</v>
      </c>
      <c r="V43" s="10">
        <f t="shared" ref="V43:W43" si="56">SUM(M43:U43)</f>
        <v>50</v>
      </c>
      <c r="W43" s="10">
        <f t="shared" si="56"/>
        <v>94</v>
      </c>
      <c r="X43" s="142">
        <v>10</v>
      </c>
      <c r="Y43" s="23">
        <f t="shared" ref="Y43:Y44" si="57">W43-X43</f>
        <v>84</v>
      </c>
      <c r="Z43" s="133">
        <v>1</v>
      </c>
      <c r="AA43" s="142"/>
      <c r="AB43" s="73"/>
      <c r="AC43" s="145"/>
      <c r="AD43" s="74"/>
      <c r="AE43" s="74"/>
    </row>
    <row r="44" spans="1:33" x14ac:dyDescent="0.2">
      <c r="B44" s="7"/>
      <c r="C44" s="74"/>
      <c r="D44" s="74"/>
      <c r="E44" s="74"/>
      <c r="F44" s="74"/>
      <c r="G44" s="74"/>
      <c r="H44" s="74"/>
      <c r="I44" s="74"/>
      <c r="J44" s="74"/>
      <c r="K44" s="74"/>
      <c r="L44" s="18">
        <f t="shared" si="55"/>
        <v>0</v>
      </c>
      <c r="M44" s="73"/>
      <c r="N44" s="73"/>
      <c r="O44" s="73"/>
      <c r="P44" s="73"/>
      <c r="Q44" s="73"/>
      <c r="R44" s="73"/>
      <c r="S44" s="73"/>
      <c r="T44" s="73"/>
      <c r="U44" s="73"/>
      <c r="V44" s="10">
        <f t="shared" ref="V44:W44" si="58">SUM(M44:U44)</f>
        <v>0</v>
      </c>
      <c r="W44" s="10">
        <f t="shared" si="58"/>
        <v>0</v>
      </c>
      <c r="Y44" s="23">
        <f t="shared" si="57"/>
        <v>0</v>
      </c>
      <c r="Z44" s="72"/>
      <c r="AB44" s="10"/>
    </row>
    <row r="45" spans="1:33" ht="13.5" thickBot="1" x14ac:dyDescent="0.25">
      <c r="A45" s="47"/>
      <c r="B45" s="20" t="s">
        <v>5</v>
      </c>
      <c r="C45" s="21">
        <f>MIN(C42:C44)</f>
        <v>5</v>
      </c>
      <c r="D45" s="21">
        <f t="shared" ref="D45:K45" si="59">MIN(D42:D44)</f>
        <v>4</v>
      </c>
      <c r="E45" s="21">
        <f t="shared" si="59"/>
        <v>4</v>
      </c>
      <c r="F45" s="21">
        <f t="shared" si="59"/>
        <v>5</v>
      </c>
      <c r="G45" s="21">
        <f t="shared" si="59"/>
        <v>5</v>
      </c>
      <c r="H45" s="21">
        <f t="shared" si="59"/>
        <v>3</v>
      </c>
      <c r="I45" s="21">
        <f t="shared" si="59"/>
        <v>5</v>
      </c>
      <c r="J45" s="21">
        <f t="shared" si="59"/>
        <v>3</v>
      </c>
      <c r="K45" s="21">
        <f t="shared" si="59"/>
        <v>5</v>
      </c>
      <c r="L45" s="21">
        <f t="shared" ref="L45" si="60">SUM(C45:K45)</f>
        <v>39</v>
      </c>
      <c r="M45" s="21">
        <f>MIN(M42:M44)</f>
        <v>5</v>
      </c>
      <c r="N45" s="21">
        <f t="shared" ref="N45:U45" si="61">MIN(N42:N44)</f>
        <v>5</v>
      </c>
      <c r="O45" s="21">
        <f t="shared" si="61"/>
        <v>3</v>
      </c>
      <c r="P45" s="21">
        <f t="shared" si="61"/>
        <v>5</v>
      </c>
      <c r="Q45" s="21">
        <f t="shared" si="61"/>
        <v>7</v>
      </c>
      <c r="R45" s="21">
        <f t="shared" si="61"/>
        <v>3</v>
      </c>
      <c r="S45" s="21">
        <f t="shared" si="61"/>
        <v>5</v>
      </c>
      <c r="T45" s="21">
        <f t="shared" si="61"/>
        <v>5</v>
      </c>
      <c r="U45" s="21">
        <f t="shared" si="61"/>
        <v>5</v>
      </c>
      <c r="V45" s="10">
        <f>SUM(M45:U45)</f>
        <v>43</v>
      </c>
      <c r="W45" s="21">
        <f t="shared" ref="W45" si="62">L45+V45</f>
        <v>82</v>
      </c>
      <c r="X45" s="27">
        <f>SUM(X42:X44)/Z41/2</f>
        <v>5</v>
      </c>
      <c r="Y45" s="27">
        <f t="shared" ref="Y45" si="63">W45-X45</f>
        <v>77</v>
      </c>
      <c r="Z45" s="77"/>
      <c r="AA45" s="27"/>
      <c r="AB45" s="21">
        <f>SUM(AB42:AB44)</f>
        <v>0</v>
      </c>
      <c r="AC45" s="70"/>
    </row>
    <row r="46" spans="1:33" s="3" customFormat="1" ht="13.5" thickTop="1" x14ac:dyDescent="0.2">
      <c r="A46" s="5" t="s">
        <v>34</v>
      </c>
      <c r="B46" s="91" t="s">
        <v>11</v>
      </c>
      <c r="C46" s="129">
        <v>1</v>
      </c>
      <c r="D46" s="129">
        <v>2</v>
      </c>
      <c r="E46" s="129">
        <v>3</v>
      </c>
      <c r="F46" s="129">
        <v>4</v>
      </c>
      <c r="G46" s="129">
        <v>5</v>
      </c>
      <c r="H46" s="129">
        <v>6</v>
      </c>
      <c r="I46" s="129">
        <v>7</v>
      </c>
      <c r="J46" s="129">
        <v>8</v>
      </c>
      <c r="K46" s="129">
        <v>9</v>
      </c>
      <c r="L46" s="130" t="s">
        <v>12</v>
      </c>
      <c r="M46" s="129">
        <v>10</v>
      </c>
      <c r="N46" s="129">
        <v>11</v>
      </c>
      <c r="O46" s="129">
        <v>12</v>
      </c>
      <c r="P46" s="129">
        <v>13</v>
      </c>
      <c r="Q46" s="129">
        <v>14</v>
      </c>
      <c r="R46" s="129">
        <v>15</v>
      </c>
      <c r="S46" s="129">
        <v>16</v>
      </c>
      <c r="T46" s="129">
        <v>17</v>
      </c>
      <c r="U46" s="129">
        <v>18</v>
      </c>
      <c r="V46" s="130" t="s">
        <v>13</v>
      </c>
      <c r="W46" s="130" t="s">
        <v>14</v>
      </c>
      <c r="X46" s="98" t="s">
        <v>15</v>
      </c>
      <c r="Y46" s="98" t="s">
        <v>16</v>
      </c>
      <c r="Z46" s="131">
        <f>SUM(Z47:Z49)</f>
        <v>2</v>
      </c>
      <c r="AA46" s="98">
        <f>SUM(W47:W49)/Z46</f>
        <v>89</v>
      </c>
      <c r="AB46" s="130"/>
      <c r="AC46" s="100"/>
      <c r="AD46" s="11"/>
      <c r="AE46" s="11"/>
      <c r="AG46" s="3">
        <v>1</v>
      </c>
    </row>
    <row r="47" spans="1:33" s="72" customFormat="1" x14ac:dyDescent="0.2">
      <c r="A47" s="143"/>
      <c r="B47" s="141">
        <v>43200</v>
      </c>
      <c r="C47" s="73">
        <v>5</v>
      </c>
      <c r="D47" s="73">
        <v>4</v>
      </c>
      <c r="E47" s="73">
        <v>5</v>
      </c>
      <c r="F47" s="73">
        <v>6</v>
      </c>
      <c r="G47" s="73">
        <v>6</v>
      </c>
      <c r="H47" s="73">
        <v>4</v>
      </c>
      <c r="I47" s="73">
        <v>6</v>
      </c>
      <c r="J47" s="73">
        <v>3</v>
      </c>
      <c r="K47" s="73">
        <v>5</v>
      </c>
      <c r="L47" s="18">
        <f>SUM(C47:K47)</f>
        <v>44</v>
      </c>
      <c r="M47" s="73">
        <v>5</v>
      </c>
      <c r="N47" s="73">
        <v>4</v>
      </c>
      <c r="O47" s="73">
        <v>5</v>
      </c>
      <c r="P47" s="73">
        <v>5</v>
      </c>
      <c r="Q47" s="73">
        <v>5</v>
      </c>
      <c r="R47" s="73">
        <v>4</v>
      </c>
      <c r="S47" s="73">
        <v>5</v>
      </c>
      <c r="T47" s="73">
        <v>4</v>
      </c>
      <c r="U47" s="73">
        <v>5</v>
      </c>
      <c r="V47" s="10">
        <f>SUM(M47:U47)</f>
        <v>42</v>
      </c>
      <c r="W47" s="10">
        <f>V47+L47</f>
        <v>86</v>
      </c>
      <c r="X47" s="142">
        <v>10</v>
      </c>
      <c r="Y47" s="23">
        <f>W47-X47</f>
        <v>76</v>
      </c>
      <c r="Z47" s="133">
        <v>1</v>
      </c>
      <c r="AA47" s="142"/>
      <c r="AB47" s="73"/>
      <c r="AC47" s="145"/>
      <c r="AD47" s="74"/>
      <c r="AE47" s="74"/>
    </row>
    <row r="48" spans="1:33" s="72" customFormat="1" x14ac:dyDescent="0.2">
      <c r="A48" s="143"/>
      <c r="B48" s="141">
        <v>43295</v>
      </c>
      <c r="C48" s="73">
        <v>6</v>
      </c>
      <c r="D48" s="73">
        <v>4</v>
      </c>
      <c r="E48" s="73">
        <v>5</v>
      </c>
      <c r="F48" s="73">
        <v>8</v>
      </c>
      <c r="G48" s="73">
        <v>3</v>
      </c>
      <c r="H48" s="73">
        <v>5</v>
      </c>
      <c r="I48" s="73">
        <v>7</v>
      </c>
      <c r="J48" s="73">
        <v>3</v>
      </c>
      <c r="K48" s="73">
        <v>5</v>
      </c>
      <c r="L48" s="18">
        <f t="shared" ref="L48:L49" si="64">SUM(C48:K48)</f>
        <v>46</v>
      </c>
      <c r="M48" s="73">
        <v>8</v>
      </c>
      <c r="N48" s="73">
        <v>5</v>
      </c>
      <c r="O48" s="73">
        <v>4</v>
      </c>
      <c r="P48" s="73">
        <v>5</v>
      </c>
      <c r="Q48" s="73">
        <v>6</v>
      </c>
      <c r="R48" s="73">
        <v>3</v>
      </c>
      <c r="S48" s="73">
        <v>5</v>
      </c>
      <c r="T48" s="73">
        <v>5</v>
      </c>
      <c r="U48" s="73">
        <v>5</v>
      </c>
      <c r="V48" s="10">
        <f t="shared" ref="V48:V49" si="65">SUM(M48:U48)</f>
        <v>46</v>
      </c>
      <c r="W48" s="10">
        <f t="shared" ref="W48:W49" si="66">V48+L48</f>
        <v>92</v>
      </c>
      <c r="X48" s="142">
        <v>10</v>
      </c>
      <c r="Y48" s="23">
        <f t="shared" ref="Y48:Y49" si="67">W48-X48</f>
        <v>82</v>
      </c>
      <c r="Z48" s="133">
        <v>1</v>
      </c>
      <c r="AA48" s="142"/>
      <c r="AB48" s="73">
        <v>1</v>
      </c>
      <c r="AC48" s="145"/>
      <c r="AD48" s="74"/>
      <c r="AE48" s="74"/>
    </row>
    <row r="49" spans="1:33" x14ac:dyDescent="0.2">
      <c r="B49" s="22"/>
      <c r="C49" s="73"/>
      <c r="D49" s="73"/>
      <c r="E49" s="73"/>
      <c r="F49" s="73"/>
      <c r="G49" s="73"/>
      <c r="H49" s="73"/>
      <c r="I49" s="73"/>
      <c r="J49" s="73"/>
      <c r="K49" s="73"/>
      <c r="L49" s="18">
        <f t="shared" si="64"/>
        <v>0</v>
      </c>
      <c r="M49" s="73"/>
      <c r="N49" s="73"/>
      <c r="O49" s="73"/>
      <c r="P49" s="73"/>
      <c r="Q49" s="73"/>
      <c r="R49" s="73"/>
      <c r="S49" s="73"/>
      <c r="T49" s="73"/>
      <c r="U49" s="73"/>
      <c r="V49" s="10">
        <f t="shared" si="65"/>
        <v>0</v>
      </c>
      <c r="W49" s="10">
        <f t="shared" si="66"/>
        <v>0</v>
      </c>
      <c r="Y49" s="23">
        <f t="shared" si="67"/>
        <v>0</v>
      </c>
      <c r="Z49" s="72"/>
      <c r="AB49" s="10"/>
    </row>
    <row r="50" spans="1:33" ht="13.5" thickBot="1" x14ac:dyDescent="0.25">
      <c r="A50" s="47"/>
      <c r="B50" s="20" t="s">
        <v>5</v>
      </c>
      <c r="C50" s="21">
        <f>MIN(C47:C49)</f>
        <v>5</v>
      </c>
      <c r="D50" s="21">
        <f t="shared" ref="D50:K50" si="68">MIN(D47:D49)</f>
        <v>4</v>
      </c>
      <c r="E50" s="21">
        <f t="shared" si="68"/>
        <v>5</v>
      </c>
      <c r="F50" s="21">
        <f t="shared" si="68"/>
        <v>6</v>
      </c>
      <c r="G50" s="59">
        <f t="shared" si="68"/>
        <v>3</v>
      </c>
      <c r="H50" s="21">
        <f t="shared" si="68"/>
        <v>4</v>
      </c>
      <c r="I50" s="21">
        <f t="shared" si="68"/>
        <v>6</v>
      </c>
      <c r="J50" s="21">
        <f t="shared" si="68"/>
        <v>3</v>
      </c>
      <c r="K50" s="21">
        <f t="shared" si="68"/>
        <v>5</v>
      </c>
      <c r="L50" s="21">
        <f t="shared" ref="L50" si="69">SUM(C50:K50)</f>
        <v>41</v>
      </c>
      <c r="M50" s="21">
        <f>MIN(M47:M49)</f>
        <v>5</v>
      </c>
      <c r="N50" s="21">
        <f t="shared" ref="N50:U50" si="70">MIN(N47:N49)</f>
        <v>4</v>
      </c>
      <c r="O50" s="21">
        <f t="shared" si="70"/>
        <v>4</v>
      </c>
      <c r="P50" s="21">
        <f t="shared" si="70"/>
        <v>5</v>
      </c>
      <c r="Q50" s="21">
        <f t="shared" si="70"/>
        <v>5</v>
      </c>
      <c r="R50" s="21">
        <f t="shared" si="70"/>
        <v>3</v>
      </c>
      <c r="S50" s="21">
        <f t="shared" si="70"/>
        <v>5</v>
      </c>
      <c r="T50" s="21">
        <f t="shared" si="70"/>
        <v>4</v>
      </c>
      <c r="U50" s="21">
        <f t="shared" si="70"/>
        <v>5</v>
      </c>
      <c r="V50" s="21">
        <f t="shared" ref="V50" si="71">SUM(M50:U50)</f>
        <v>40</v>
      </c>
      <c r="W50" s="21">
        <f t="shared" ref="W50" si="72">L50+V50</f>
        <v>81</v>
      </c>
      <c r="X50" s="27">
        <f>SUM(X47:X49)/Z46/2</f>
        <v>5</v>
      </c>
      <c r="Y50" s="27">
        <f t="shared" ref="Y50" si="73">W50-X50</f>
        <v>76</v>
      </c>
      <c r="Z50" s="77"/>
      <c r="AA50" s="27"/>
      <c r="AB50" s="21">
        <f>SUM(AB47:AB49)</f>
        <v>1</v>
      </c>
      <c r="AC50" s="70"/>
    </row>
    <row r="51" spans="1:33" ht="13.5" thickTop="1" x14ac:dyDescent="0.2">
      <c r="A51" s="5" t="s">
        <v>7</v>
      </c>
      <c r="B51" s="91" t="s">
        <v>11</v>
      </c>
      <c r="C51" s="129">
        <v>1</v>
      </c>
      <c r="D51" s="129">
        <v>2</v>
      </c>
      <c r="E51" s="129">
        <v>3</v>
      </c>
      <c r="F51" s="129">
        <v>4</v>
      </c>
      <c r="G51" s="129">
        <v>5</v>
      </c>
      <c r="H51" s="129">
        <v>6</v>
      </c>
      <c r="I51" s="129">
        <v>7</v>
      </c>
      <c r="J51" s="129">
        <v>8</v>
      </c>
      <c r="K51" s="129">
        <v>9</v>
      </c>
      <c r="L51" s="130" t="s">
        <v>12</v>
      </c>
      <c r="M51" s="129">
        <v>10</v>
      </c>
      <c r="N51" s="129">
        <v>11</v>
      </c>
      <c r="O51" s="129">
        <v>12</v>
      </c>
      <c r="P51" s="129">
        <v>13</v>
      </c>
      <c r="Q51" s="129">
        <v>14</v>
      </c>
      <c r="R51" s="129">
        <v>15</v>
      </c>
      <c r="S51" s="129">
        <v>16</v>
      </c>
      <c r="T51" s="129">
        <v>17</v>
      </c>
      <c r="U51" s="129">
        <v>18</v>
      </c>
      <c r="V51" s="130" t="s">
        <v>13</v>
      </c>
      <c r="W51" s="130" t="s">
        <v>14</v>
      </c>
      <c r="X51" s="98" t="s">
        <v>15</v>
      </c>
      <c r="Y51" s="98" t="s">
        <v>16</v>
      </c>
      <c r="Z51" s="131">
        <f>SUM(Z52:Z55)</f>
        <v>1</v>
      </c>
      <c r="AA51" s="98">
        <f>SUM(W52:W55)/Z51</f>
        <v>102</v>
      </c>
      <c r="AB51" s="130"/>
      <c r="AC51" s="100"/>
      <c r="AG51">
        <v>1</v>
      </c>
    </row>
    <row r="52" spans="1:33" s="72" customFormat="1" x14ac:dyDescent="0.2">
      <c r="A52" s="143"/>
      <c r="B52" s="141">
        <v>43200</v>
      </c>
      <c r="C52" s="73">
        <v>7</v>
      </c>
      <c r="D52" s="73">
        <v>4</v>
      </c>
      <c r="E52" s="73">
        <v>5</v>
      </c>
      <c r="F52" s="73">
        <v>6</v>
      </c>
      <c r="G52" s="73">
        <v>6</v>
      </c>
      <c r="H52" s="73">
        <v>4</v>
      </c>
      <c r="I52" s="73">
        <v>6</v>
      </c>
      <c r="J52" s="73">
        <v>4</v>
      </c>
      <c r="K52" s="73">
        <v>6</v>
      </c>
      <c r="L52" s="18">
        <f>SUM(C52:K52)</f>
        <v>48</v>
      </c>
      <c r="M52" s="73">
        <v>5</v>
      </c>
      <c r="N52" s="73">
        <v>6</v>
      </c>
      <c r="O52" s="73">
        <v>5</v>
      </c>
      <c r="P52" s="73">
        <v>6</v>
      </c>
      <c r="Q52" s="73">
        <v>7</v>
      </c>
      <c r="R52" s="73">
        <v>4</v>
      </c>
      <c r="S52" s="73">
        <v>5</v>
      </c>
      <c r="T52" s="73">
        <v>7</v>
      </c>
      <c r="U52" s="73">
        <v>9</v>
      </c>
      <c r="V52" s="10">
        <f>SUM(M52:U52)</f>
        <v>54</v>
      </c>
      <c r="W52" s="10">
        <f>V52+L52</f>
        <v>102</v>
      </c>
      <c r="X52" s="142">
        <v>17</v>
      </c>
      <c r="Y52" s="23">
        <f>W52-X52</f>
        <v>85</v>
      </c>
      <c r="Z52" s="133">
        <v>1</v>
      </c>
      <c r="AA52" s="142"/>
      <c r="AB52" s="73"/>
      <c r="AC52" s="145"/>
      <c r="AD52" s="74"/>
      <c r="AE52" s="74"/>
    </row>
    <row r="53" spans="1:33" s="72" customFormat="1" x14ac:dyDescent="0.2">
      <c r="A53" s="143"/>
      <c r="B53" s="141"/>
      <c r="C53" s="73"/>
      <c r="D53" s="73"/>
      <c r="E53" s="73"/>
      <c r="F53" s="73"/>
      <c r="G53" s="73"/>
      <c r="H53" s="73"/>
      <c r="I53" s="73"/>
      <c r="J53" s="73"/>
      <c r="K53" s="73"/>
      <c r="L53" s="18"/>
      <c r="M53" s="73"/>
      <c r="N53" s="73"/>
      <c r="O53" s="73"/>
      <c r="P53" s="73"/>
      <c r="Q53" s="73"/>
      <c r="R53" s="73"/>
      <c r="S53" s="73"/>
      <c r="T53" s="73"/>
      <c r="U53" s="73"/>
      <c r="V53" s="10"/>
      <c r="W53" s="10"/>
      <c r="X53" s="142"/>
      <c r="Y53" s="23"/>
      <c r="Z53" s="133"/>
      <c r="AA53" s="142"/>
      <c r="AB53" s="73"/>
      <c r="AC53" s="145"/>
      <c r="AD53" s="74"/>
      <c r="AE53" s="74"/>
    </row>
    <row r="54" spans="1:33" x14ac:dyDescent="0.2">
      <c r="B54" s="7"/>
      <c r="C54" s="74"/>
      <c r="D54" s="74"/>
      <c r="E54" s="74"/>
      <c r="F54" s="74"/>
      <c r="G54" s="74"/>
      <c r="H54" s="74"/>
      <c r="I54" s="74"/>
      <c r="J54" s="74"/>
      <c r="K54" s="74"/>
      <c r="L54" s="18">
        <f t="shared" ref="L54:L55" si="74">SUM(C54:K54)</f>
        <v>0</v>
      </c>
      <c r="M54" s="73"/>
      <c r="N54" s="73"/>
      <c r="O54" s="73"/>
      <c r="P54" s="73"/>
      <c r="Q54" s="73"/>
      <c r="R54" s="73"/>
      <c r="S54" s="73"/>
      <c r="T54" s="73"/>
      <c r="U54" s="73"/>
      <c r="V54" s="10">
        <f t="shared" ref="V54:V55" si="75">SUM(M54:U54)</f>
        <v>0</v>
      </c>
      <c r="W54" s="10">
        <f t="shared" ref="W54:W55" si="76">L54+V54</f>
        <v>0</v>
      </c>
      <c r="Y54" s="23">
        <f t="shared" ref="Y54:Y55" si="77">W54-X54</f>
        <v>0</v>
      </c>
      <c r="Z54" s="72"/>
      <c r="AB54" s="10"/>
    </row>
    <row r="55" spans="1:33" x14ac:dyDescent="0.2">
      <c r="C55" s="73"/>
      <c r="D55" s="73"/>
      <c r="E55" s="73"/>
      <c r="F55" s="73"/>
      <c r="G55" s="73"/>
      <c r="H55" s="73"/>
      <c r="I55" s="73"/>
      <c r="J55" s="73"/>
      <c r="K55" s="73"/>
      <c r="L55" s="18">
        <f t="shared" si="74"/>
        <v>0</v>
      </c>
      <c r="M55" s="74"/>
      <c r="N55" s="74"/>
      <c r="O55" s="74"/>
      <c r="P55" s="74"/>
      <c r="Q55" s="74"/>
      <c r="R55" s="74"/>
      <c r="S55" s="74"/>
      <c r="T55" s="74"/>
      <c r="U55" s="74"/>
      <c r="V55" s="10">
        <f t="shared" si="75"/>
        <v>0</v>
      </c>
      <c r="W55" s="10">
        <f t="shared" si="76"/>
        <v>0</v>
      </c>
      <c r="Y55" s="23">
        <f t="shared" si="77"/>
        <v>0</v>
      </c>
      <c r="Z55" s="72"/>
      <c r="AB55" s="10"/>
    </row>
    <row r="56" spans="1:33" ht="13.5" thickBot="1" x14ac:dyDescent="0.25">
      <c r="A56" s="47"/>
      <c r="B56" s="20" t="s">
        <v>5</v>
      </c>
      <c r="C56" s="21">
        <f>MIN(C52:C55)</f>
        <v>7</v>
      </c>
      <c r="D56" s="21">
        <f t="shared" ref="D56:K56" si="78">MIN(D52:D55)</f>
        <v>4</v>
      </c>
      <c r="E56" s="21">
        <f t="shared" si="78"/>
        <v>5</v>
      </c>
      <c r="F56" s="21">
        <f t="shared" si="78"/>
        <v>6</v>
      </c>
      <c r="G56" s="21">
        <f t="shared" si="78"/>
        <v>6</v>
      </c>
      <c r="H56" s="21">
        <f t="shared" si="78"/>
        <v>4</v>
      </c>
      <c r="I56" s="21">
        <f t="shared" si="78"/>
        <v>6</v>
      </c>
      <c r="J56" s="21">
        <f t="shared" si="78"/>
        <v>4</v>
      </c>
      <c r="K56" s="21">
        <f t="shared" si="78"/>
        <v>6</v>
      </c>
      <c r="L56" s="21">
        <f>SUM(C56:K56)</f>
        <v>48</v>
      </c>
      <c r="M56" s="21">
        <f>MIN(M52:M55)</f>
        <v>5</v>
      </c>
      <c r="N56" s="21">
        <f t="shared" ref="N56:U56" si="79">MIN(N52:N55)</f>
        <v>6</v>
      </c>
      <c r="O56" s="21">
        <f t="shared" si="79"/>
        <v>5</v>
      </c>
      <c r="P56" s="21">
        <f t="shared" si="79"/>
        <v>6</v>
      </c>
      <c r="Q56" s="21">
        <f t="shared" si="79"/>
        <v>7</v>
      </c>
      <c r="R56" s="21">
        <f t="shared" si="79"/>
        <v>4</v>
      </c>
      <c r="S56" s="21">
        <f t="shared" si="79"/>
        <v>5</v>
      </c>
      <c r="T56" s="21">
        <f t="shared" si="79"/>
        <v>7</v>
      </c>
      <c r="U56" s="21">
        <f t="shared" si="79"/>
        <v>9</v>
      </c>
      <c r="V56" s="21">
        <f>SUM(M56:U56)</f>
        <v>54</v>
      </c>
      <c r="W56" s="21">
        <f>L56+V56</f>
        <v>102</v>
      </c>
      <c r="X56" s="27">
        <f>SUM(X52:X55)/Z51/2</f>
        <v>8.5</v>
      </c>
      <c r="Y56" s="27">
        <f>W56-X56</f>
        <v>93.5</v>
      </c>
      <c r="Z56" s="77"/>
      <c r="AA56" s="27"/>
      <c r="AB56" s="21">
        <f>SUM(AB52:AB55)</f>
        <v>0</v>
      </c>
      <c r="AC56" s="70"/>
    </row>
    <row r="57" spans="1:33" s="3" customFormat="1" ht="13.5" thickTop="1" x14ac:dyDescent="0.2">
      <c r="A57" s="5" t="s">
        <v>87</v>
      </c>
      <c r="B57" s="91" t="s">
        <v>11</v>
      </c>
      <c r="C57" s="129">
        <v>1</v>
      </c>
      <c r="D57" s="129">
        <v>2</v>
      </c>
      <c r="E57" s="129">
        <v>3</v>
      </c>
      <c r="F57" s="129">
        <v>4</v>
      </c>
      <c r="G57" s="129">
        <v>5</v>
      </c>
      <c r="H57" s="129">
        <v>6</v>
      </c>
      <c r="I57" s="129">
        <v>7</v>
      </c>
      <c r="J57" s="129">
        <v>8</v>
      </c>
      <c r="K57" s="129">
        <v>9</v>
      </c>
      <c r="L57" s="130" t="s">
        <v>12</v>
      </c>
      <c r="M57" s="129">
        <v>10</v>
      </c>
      <c r="N57" s="129">
        <v>11</v>
      </c>
      <c r="O57" s="129">
        <v>12</v>
      </c>
      <c r="P57" s="129">
        <v>13</v>
      </c>
      <c r="Q57" s="129">
        <v>14</v>
      </c>
      <c r="R57" s="129">
        <v>15</v>
      </c>
      <c r="S57" s="129">
        <v>16</v>
      </c>
      <c r="T57" s="129">
        <v>17</v>
      </c>
      <c r="U57" s="129">
        <v>18</v>
      </c>
      <c r="V57" s="130" t="s">
        <v>13</v>
      </c>
      <c r="W57" s="130" t="s">
        <v>14</v>
      </c>
      <c r="X57" s="98" t="s">
        <v>15</v>
      </c>
      <c r="Y57" s="98" t="s">
        <v>16</v>
      </c>
      <c r="Z57" s="131">
        <f>SUM(Z58:Z59)</f>
        <v>1</v>
      </c>
      <c r="AA57" s="98">
        <f>SUM(W58:W59)/Z57</f>
        <v>90</v>
      </c>
      <c r="AB57" s="130"/>
      <c r="AC57" s="100"/>
      <c r="AD57" s="11"/>
      <c r="AE57" s="11"/>
      <c r="AG57" s="3">
        <v>1</v>
      </c>
    </row>
    <row r="58" spans="1:33" s="3" customFormat="1" x14ac:dyDescent="0.2">
      <c r="A58" s="5"/>
      <c r="B58" s="141">
        <v>43207</v>
      </c>
      <c r="C58" s="73">
        <v>5</v>
      </c>
      <c r="D58" s="73">
        <v>3</v>
      </c>
      <c r="E58" s="73">
        <v>6</v>
      </c>
      <c r="F58" s="73">
        <v>6</v>
      </c>
      <c r="G58" s="73">
        <v>5</v>
      </c>
      <c r="H58" s="73">
        <v>4</v>
      </c>
      <c r="I58" s="73">
        <v>6</v>
      </c>
      <c r="J58" s="73">
        <v>4</v>
      </c>
      <c r="K58" s="73">
        <v>4</v>
      </c>
      <c r="L58" s="18">
        <f>SUM(C58:K58)</f>
        <v>43</v>
      </c>
      <c r="M58" s="73">
        <v>5</v>
      </c>
      <c r="N58" s="73">
        <v>6</v>
      </c>
      <c r="O58" s="73">
        <v>4</v>
      </c>
      <c r="P58" s="73">
        <v>5</v>
      </c>
      <c r="Q58" s="73">
        <v>6</v>
      </c>
      <c r="R58" s="73">
        <v>4</v>
      </c>
      <c r="S58" s="73">
        <v>5</v>
      </c>
      <c r="T58" s="73">
        <v>7</v>
      </c>
      <c r="U58" s="73">
        <v>5</v>
      </c>
      <c r="V58" s="18">
        <f>SUM(M58:U58)</f>
        <v>47</v>
      </c>
      <c r="W58" s="18">
        <f>V58+L58</f>
        <v>90</v>
      </c>
      <c r="X58" s="66">
        <v>7</v>
      </c>
      <c r="Y58" s="66">
        <f>W58-X58</f>
        <v>83</v>
      </c>
      <c r="Z58" s="19">
        <v>1</v>
      </c>
      <c r="AA58" s="66"/>
      <c r="AB58" s="18"/>
      <c r="AC58" s="71"/>
      <c r="AD58" s="11"/>
      <c r="AE58" s="11"/>
    </row>
    <row r="59" spans="1:33" x14ac:dyDescent="0.2">
      <c r="C59" s="73"/>
      <c r="D59" s="73"/>
      <c r="E59" s="73"/>
      <c r="F59" s="73"/>
      <c r="G59" s="73"/>
      <c r="H59" s="73"/>
      <c r="I59" s="73"/>
      <c r="J59" s="73"/>
      <c r="K59" s="73"/>
      <c r="L59" s="18">
        <f t="shared" ref="L59:L60" si="80">SUM(C59:K59)</f>
        <v>0</v>
      </c>
      <c r="M59" s="73"/>
      <c r="N59" s="73"/>
      <c r="O59" s="73"/>
      <c r="P59" s="73"/>
      <c r="Q59" s="73"/>
      <c r="R59" s="73"/>
      <c r="S59" s="73"/>
      <c r="T59" s="73"/>
      <c r="U59" s="73"/>
      <c r="V59" s="10">
        <f t="shared" ref="V59" si="81">SUM(M59:U59)</f>
        <v>0</v>
      </c>
      <c r="W59" s="10">
        <f t="shared" ref="W59" si="82">L59+V59</f>
        <v>0</v>
      </c>
      <c r="Y59" s="23">
        <f t="shared" ref="Y59" si="83">W59-X59</f>
        <v>0</v>
      </c>
      <c r="Z59" s="72"/>
      <c r="AB59" s="10"/>
    </row>
    <row r="60" spans="1:33" s="72" customFormat="1" ht="13.5" thickBot="1" x14ac:dyDescent="0.25">
      <c r="A60" s="47"/>
      <c r="B60" s="47" t="s">
        <v>5</v>
      </c>
      <c r="C60" s="21">
        <f>MIN(C58:C59)</f>
        <v>5</v>
      </c>
      <c r="D60" s="21">
        <f t="shared" ref="D60:K60" si="84">MIN(D58:D59)</f>
        <v>3</v>
      </c>
      <c r="E60" s="21">
        <f t="shared" si="84"/>
        <v>6</v>
      </c>
      <c r="F60" s="21">
        <f t="shared" si="84"/>
        <v>6</v>
      </c>
      <c r="G60" s="21">
        <f t="shared" si="84"/>
        <v>5</v>
      </c>
      <c r="H60" s="21">
        <f t="shared" si="84"/>
        <v>4</v>
      </c>
      <c r="I60" s="21">
        <f t="shared" si="84"/>
        <v>6</v>
      </c>
      <c r="J60" s="21">
        <f t="shared" si="84"/>
        <v>4</v>
      </c>
      <c r="K60" s="21">
        <f t="shared" si="84"/>
        <v>4</v>
      </c>
      <c r="L60" s="21">
        <f t="shared" si="80"/>
        <v>43</v>
      </c>
      <c r="M60" s="21">
        <f>MIN(M58:M59)</f>
        <v>5</v>
      </c>
      <c r="N60" s="21">
        <f t="shared" ref="N60:U60" si="85">MIN(N58:N59)</f>
        <v>6</v>
      </c>
      <c r="O60" s="21">
        <f t="shared" si="85"/>
        <v>4</v>
      </c>
      <c r="P60" s="21">
        <f t="shared" si="85"/>
        <v>5</v>
      </c>
      <c r="Q60" s="21">
        <f t="shared" si="85"/>
        <v>6</v>
      </c>
      <c r="R60" s="21">
        <f t="shared" si="85"/>
        <v>4</v>
      </c>
      <c r="S60" s="21">
        <f t="shared" si="85"/>
        <v>5</v>
      </c>
      <c r="T60" s="21">
        <f t="shared" si="85"/>
        <v>7</v>
      </c>
      <c r="U60" s="21">
        <f t="shared" si="85"/>
        <v>5</v>
      </c>
      <c r="V60" s="21">
        <f t="shared" ref="V60" si="86">SUM(M60:U60)</f>
        <v>47</v>
      </c>
      <c r="W60" s="21">
        <f t="shared" ref="W60" si="87">L60+V60</f>
        <v>90</v>
      </c>
      <c r="X60" s="27">
        <f>SUM(X58:X59)/Z57/2</f>
        <v>3.5</v>
      </c>
      <c r="Y60" s="27">
        <f t="shared" ref="Y60" si="88">W60-X60</f>
        <v>86.5</v>
      </c>
      <c r="Z60" s="60"/>
      <c r="AA60" s="27"/>
      <c r="AB60" s="21">
        <f>SUM(AB59:AB59)</f>
        <v>0</v>
      </c>
      <c r="AC60" s="47"/>
      <c r="AD60" s="10"/>
      <c r="AE60" s="10"/>
    </row>
    <row r="61" spans="1:33" s="3" customFormat="1" ht="13.5" thickTop="1" x14ac:dyDescent="0.2">
      <c r="A61" s="5" t="s">
        <v>1</v>
      </c>
      <c r="B61" s="91" t="s">
        <v>11</v>
      </c>
      <c r="C61" s="129">
        <v>1</v>
      </c>
      <c r="D61" s="129">
        <v>2</v>
      </c>
      <c r="E61" s="129">
        <v>3</v>
      </c>
      <c r="F61" s="129">
        <v>4</v>
      </c>
      <c r="G61" s="129">
        <v>5</v>
      </c>
      <c r="H61" s="129">
        <v>6</v>
      </c>
      <c r="I61" s="129">
        <v>7</v>
      </c>
      <c r="J61" s="129">
        <v>8</v>
      </c>
      <c r="K61" s="129">
        <v>9</v>
      </c>
      <c r="L61" s="130" t="s">
        <v>12</v>
      </c>
      <c r="M61" s="129">
        <v>10</v>
      </c>
      <c r="N61" s="129">
        <v>11</v>
      </c>
      <c r="O61" s="129">
        <v>12</v>
      </c>
      <c r="P61" s="129">
        <v>13</v>
      </c>
      <c r="Q61" s="129">
        <v>14</v>
      </c>
      <c r="R61" s="129">
        <v>15</v>
      </c>
      <c r="S61" s="129">
        <v>16</v>
      </c>
      <c r="T61" s="129">
        <v>17</v>
      </c>
      <c r="U61" s="129">
        <v>18</v>
      </c>
      <c r="V61" s="130" t="s">
        <v>13</v>
      </c>
      <c r="W61" s="130" t="s">
        <v>14</v>
      </c>
      <c r="X61" s="98" t="s">
        <v>15</v>
      </c>
      <c r="Y61" s="98" t="s">
        <v>16</v>
      </c>
      <c r="Z61" s="131">
        <f>SUM(Z62:Z64)</f>
        <v>0</v>
      </c>
      <c r="AA61" s="98" t="e">
        <f>SUM(W62:W64)/Z61</f>
        <v>#DIV/0!</v>
      </c>
      <c r="AB61" s="130"/>
      <c r="AC61" s="100"/>
      <c r="AD61" s="11"/>
      <c r="AE61" s="11"/>
      <c r="AG61" s="3">
        <v>1</v>
      </c>
    </row>
    <row r="62" spans="1:33" s="72" customFormat="1" x14ac:dyDescent="0.2">
      <c r="A62" s="143"/>
      <c r="B62" s="141"/>
      <c r="C62" s="73"/>
      <c r="D62" s="73"/>
      <c r="E62" s="73"/>
      <c r="F62" s="73"/>
      <c r="G62" s="73"/>
      <c r="H62" s="73"/>
      <c r="I62" s="73"/>
      <c r="J62" s="73"/>
      <c r="K62" s="73"/>
      <c r="L62" s="18"/>
      <c r="M62" s="73"/>
      <c r="N62" s="73"/>
      <c r="O62" s="73"/>
      <c r="P62" s="73"/>
      <c r="Q62" s="73"/>
      <c r="R62" s="73"/>
      <c r="S62" s="73"/>
      <c r="T62" s="73"/>
      <c r="U62" s="73"/>
      <c r="V62" s="10"/>
      <c r="W62" s="10"/>
      <c r="X62" s="142"/>
      <c r="Y62" s="23"/>
      <c r="Z62" s="133"/>
      <c r="AA62" s="142"/>
      <c r="AB62" s="73"/>
      <c r="AC62" s="145"/>
      <c r="AD62" s="74"/>
      <c r="AE62" s="74"/>
    </row>
    <row r="63" spans="1:33" s="72" customFormat="1" x14ac:dyDescent="0.2">
      <c r="A63" s="143"/>
      <c r="B63" s="145"/>
      <c r="C63" s="73"/>
      <c r="D63" s="73"/>
      <c r="E63" s="73"/>
      <c r="F63" s="73"/>
      <c r="G63" s="73"/>
      <c r="H63" s="73"/>
      <c r="I63" s="73"/>
      <c r="J63" s="73"/>
      <c r="K63" s="73"/>
      <c r="L63" s="18">
        <f t="shared" ref="L63:L65" si="89">SUM(C63:K63)</f>
        <v>0</v>
      </c>
      <c r="M63" s="73"/>
      <c r="N63" s="73"/>
      <c r="O63" s="73"/>
      <c r="P63" s="73"/>
      <c r="Q63" s="73"/>
      <c r="R63" s="73"/>
      <c r="S63" s="73"/>
      <c r="T63" s="73"/>
      <c r="U63" s="73"/>
      <c r="V63" s="10">
        <f t="shared" ref="V63" si="90">SUM(M63:U63)</f>
        <v>0</v>
      </c>
      <c r="W63" s="10">
        <f t="shared" ref="W63" si="91">L63+V63</f>
        <v>0</v>
      </c>
      <c r="X63" s="142"/>
      <c r="Y63" s="23">
        <f t="shared" ref="Y63:Y65" si="92">W63-X63</f>
        <v>0</v>
      </c>
      <c r="Z63" s="133"/>
      <c r="AA63" s="142"/>
      <c r="AB63" s="73"/>
      <c r="AC63" s="145"/>
      <c r="AD63" s="74"/>
      <c r="AE63" s="74"/>
    </row>
    <row r="64" spans="1:33" x14ac:dyDescent="0.2">
      <c r="B64" s="22"/>
      <c r="C64" s="73"/>
      <c r="D64" s="73"/>
      <c r="E64" s="73"/>
      <c r="F64" s="73"/>
      <c r="G64" s="73"/>
      <c r="H64" s="73"/>
      <c r="I64" s="73"/>
      <c r="J64" s="73"/>
      <c r="K64" s="73"/>
      <c r="L64" s="18">
        <f t="shared" si="89"/>
        <v>0</v>
      </c>
      <c r="M64" s="73"/>
      <c r="N64" s="73"/>
      <c r="O64" s="73"/>
      <c r="P64" s="73"/>
      <c r="Q64" s="73"/>
      <c r="R64" s="73"/>
      <c r="S64" s="73"/>
      <c r="T64" s="73"/>
      <c r="U64" s="73"/>
      <c r="V64" s="10">
        <f t="shared" ref="V64:V65" si="93">SUM(M64:U64)</f>
        <v>0</v>
      </c>
      <c r="W64" s="10">
        <f t="shared" ref="W64:W65" si="94">L64+V64</f>
        <v>0</v>
      </c>
      <c r="Y64" s="23">
        <f t="shared" si="92"/>
        <v>0</v>
      </c>
      <c r="Z64" s="72"/>
      <c r="AB64" s="10"/>
    </row>
    <row r="65" spans="1:33" ht="13.5" thickBot="1" x14ac:dyDescent="0.25">
      <c r="A65" s="47"/>
      <c r="B65" s="20" t="s">
        <v>5</v>
      </c>
      <c r="C65" s="21">
        <f>MIN(C62:C64)</f>
        <v>0</v>
      </c>
      <c r="D65" s="21">
        <f t="shared" ref="D65:K65" si="95">MIN(D62:D64)</f>
        <v>0</v>
      </c>
      <c r="E65" s="21">
        <f t="shared" si="95"/>
        <v>0</v>
      </c>
      <c r="F65" s="21">
        <f t="shared" si="95"/>
        <v>0</v>
      </c>
      <c r="G65" s="21">
        <f t="shared" si="95"/>
        <v>0</v>
      </c>
      <c r="H65" s="21">
        <f t="shared" si="95"/>
        <v>0</v>
      </c>
      <c r="I65" s="21">
        <f t="shared" si="95"/>
        <v>0</v>
      </c>
      <c r="J65" s="21">
        <f t="shared" si="95"/>
        <v>0</v>
      </c>
      <c r="K65" s="21">
        <f t="shared" si="95"/>
        <v>0</v>
      </c>
      <c r="L65" s="21">
        <f t="shared" si="89"/>
        <v>0</v>
      </c>
      <c r="M65" s="21">
        <f>MIN(M62:M64)</f>
        <v>0</v>
      </c>
      <c r="N65" s="21">
        <f t="shared" ref="N65:U65" si="96">MIN(N62:N64)</f>
        <v>0</v>
      </c>
      <c r="O65" s="21">
        <f t="shared" si="96"/>
        <v>0</v>
      </c>
      <c r="P65" s="21">
        <f t="shared" si="96"/>
        <v>0</v>
      </c>
      <c r="Q65" s="21">
        <f t="shared" si="96"/>
        <v>0</v>
      </c>
      <c r="R65" s="21">
        <f t="shared" si="96"/>
        <v>0</v>
      </c>
      <c r="S65" s="21">
        <f t="shared" si="96"/>
        <v>0</v>
      </c>
      <c r="T65" s="21">
        <f t="shared" si="96"/>
        <v>0</v>
      </c>
      <c r="U65" s="21">
        <f t="shared" si="96"/>
        <v>0</v>
      </c>
      <c r="V65" s="21">
        <f t="shared" si="93"/>
        <v>0</v>
      </c>
      <c r="W65" s="21">
        <f t="shared" si="94"/>
        <v>0</v>
      </c>
      <c r="X65" s="27" t="e">
        <f>SUM(X62:X64)/Z61/2</f>
        <v>#DIV/0!</v>
      </c>
      <c r="Y65" s="27" t="e">
        <f t="shared" si="92"/>
        <v>#DIV/0!</v>
      </c>
      <c r="Z65" s="77"/>
      <c r="AA65" s="27"/>
      <c r="AB65" s="21">
        <f>SUM(AB62:AB64)</f>
        <v>0</v>
      </c>
      <c r="AC65" s="70"/>
    </row>
    <row r="66" spans="1:33" s="3" customFormat="1" ht="13.5" thickTop="1" x14ac:dyDescent="0.2">
      <c r="A66" s="5" t="s">
        <v>79</v>
      </c>
      <c r="B66" s="91" t="s">
        <v>11</v>
      </c>
      <c r="C66" s="129">
        <v>1</v>
      </c>
      <c r="D66" s="129">
        <v>2</v>
      </c>
      <c r="E66" s="129">
        <v>3</v>
      </c>
      <c r="F66" s="129">
        <v>4</v>
      </c>
      <c r="G66" s="129">
        <v>5</v>
      </c>
      <c r="H66" s="129">
        <v>6</v>
      </c>
      <c r="I66" s="129">
        <v>7</v>
      </c>
      <c r="J66" s="129">
        <v>8</v>
      </c>
      <c r="K66" s="129">
        <v>9</v>
      </c>
      <c r="L66" s="130" t="s">
        <v>12</v>
      </c>
      <c r="M66" s="129">
        <v>10</v>
      </c>
      <c r="N66" s="129">
        <v>11</v>
      </c>
      <c r="O66" s="129">
        <v>12</v>
      </c>
      <c r="P66" s="129">
        <v>13</v>
      </c>
      <c r="Q66" s="129">
        <v>14</v>
      </c>
      <c r="R66" s="129">
        <v>15</v>
      </c>
      <c r="S66" s="129">
        <v>16</v>
      </c>
      <c r="T66" s="129">
        <v>17</v>
      </c>
      <c r="U66" s="129">
        <v>18</v>
      </c>
      <c r="V66" s="130" t="s">
        <v>13</v>
      </c>
      <c r="W66" s="130" t="s">
        <v>14</v>
      </c>
      <c r="X66" s="98" t="s">
        <v>15</v>
      </c>
      <c r="Y66" s="98" t="s">
        <v>16</v>
      </c>
      <c r="Z66" s="131">
        <f>SUM(Z67:Z69)</f>
        <v>1</v>
      </c>
      <c r="AA66" s="98">
        <f>SUM(W67:W69)/Z66</f>
        <v>82</v>
      </c>
      <c r="AB66" s="130"/>
      <c r="AC66" s="100"/>
      <c r="AD66" s="11"/>
      <c r="AE66" s="11"/>
      <c r="AG66" s="3">
        <v>1</v>
      </c>
    </row>
    <row r="67" spans="1:33" s="72" customFormat="1" x14ac:dyDescent="0.2">
      <c r="A67" s="143"/>
      <c r="B67" s="141">
        <v>43207</v>
      </c>
      <c r="C67" s="73">
        <v>4</v>
      </c>
      <c r="D67" s="73">
        <v>4</v>
      </c>
      <c r="E67" s="73">
        <v>4</v>
      </c>
      <c r="F67" s="73">
        <v>5</v>
      </c>
      <c r="G67" s="73">
        <v>4</v>
      </c>
      <c r="H67" s="73">
        <v>3</v>
      </c>
      <c r="I67" s="73">
        <v>5</v>
      </c>
      <c r="J67" s="73">
        <v>4</v>
      </c>
      <c r="K67" s="73">
        <v>3</v>
      </c>
      <c r="L67" s="18">
        <f>SUM(C67:K67)</f>
        <v>36</v>
      </c>
      <c r="M67" s="73">
        <v>4</v>
      </c>
      <c r="N67" s="73">
        <v>8</v>
      </c>
      <c r="O67" s="73">
        <v>5</v>
      </c>
      <c r="P67" s="73">
        <v>6</v>
      </c>
      <c r="Q67" s="73">
        <v>6</v>
      </c>
      <c r="R67" s="73">
        <v>3</v>
      </c>
      <c r="S67" s="73">
        <v>4</v>
      </c>
      <c r="T67" s="73">
        <v>5</v>
      </c>
      <c r="U67" s="73">
        <v>5</v>
      </c>
      <c r="V67" s="10">
        <f>SUM(M67:U67)</f>
        <v>46</v>
      </c>
      <c r="W67" s="10">
        <f>V67+L67</f>
        <v>82</v>
      </c>
      <c r="X67" s="142">
        <v>6</v>
      </c>
      <c r="Y67" s="23">
        <f>W67-X67</f>
        <v>76</v>
      </c>
      <c r="Z67" s="133">
        <v>1</v>
      </c>
      <c r="AA67" s="142"/>
      <c r="AB67" s="73"/>
      <c r="AC67" s="145"/>
      <c r="AD67" s="74"/>
      <c r="AE67" s="74"/>
    </row>
    <row r="68" spans="1:33" s="72" customFormat="1" x14ac:dyDescent="0.2">
      <c r="A68" s="143"/>
      <c r="B68" s="145"/>
      <c r="C68" s="73"/>
      <c r="D68" s="73"/>
      <c r="E68" s="73"/>
      <c r="F68" s="73"/>
      <c r="G68" s="73"/>
      <c r="H68" s="73"/>
      <c r="I68" s="73"/>
      <c r="J68" s="73"/>
      <c r="K68" s="73"/>
      <c r="L68" s="18">
        <f t="shared" ref="L68:L70" si="97">SUM(C68:K68)</f>
        <v>0</v>
      </c>
      <c r="M68" s="73"/>
      <c r="N68" s="73"/>
      <c r="O68" s="73"/>
      <c r="P68" s="73"/>
      <c r="Q68" s="73"/>
      <c r="R68" s="73"/>
      <c r="S68" s="73"/>
      <c r="T68" s="73"/>
      <c r="U68" s="73"/>
      <c r="V68" s="10">
        <f t="shared" ref="V68" si="98">SUM(M68:U68)</f>
        <v>0</v>
      </c>
      <c r="W68" s="10">
        <f t="shared" ref="W68" si="99">L68+V68</f>
        <v>0</v>
      </c>
      <c r="X68" s="142"/>
      <c r="Y68" s="23">
        <f t="shared" ref="Y68:Y70" si="100">W68-X68</f>
        <v>0</v>
      </c>
      <c r="Z68" s="133"/>
      <c r="AA68" s="142"/>
      <c r="AB68" s="73"/>
      <c r="AC68" s="145"/>
      <c r="AD68" s="74"/>
      <c r="AE68" s="74"/>
    </row>
    <row r="69" spans="1:33" x14ac:dyDescent="0.2">
      <c r="B69" s="7"/>
      <c r="C69" s="73"/>
      <c r="D69" s="73"/>
      <c r="E69" s="73"/>
      <c r="F69" s="73"/>
      <c r="G69" s="73"/>
      <c r="H69" s="73"/>
      <c r="I69" s="73"/>
      <c r="J69" s="73"/>
      <c r="K69" s="73"/>
      <c r="L69" s="18">
        <f t="shared" si="97"/>
        <v>0</v>
      </c>
      <c r="M69" s="10"/>
      <c r="N69" s="10"/>
      <c r="O69" s="10"/>
      <c r="P69" s="10"/>
      <c r="Q69" s="10"/>
      <c r="R69" s="10"/>
      <c r="S69" s="10"/>
      <c r="T69" s="10"/>
      <c r="U69" s="10"/>
      <c r="V69" s="10">
        <f t="shared" ref="V69" si="101">SUM(M69:U69)</f>
        <v>0</v>
      </c>
      <c r="W69" s="10">
        <f t="shared" ref="W69:W70" si="102">L69+V69</f>
        <v>0</v>
      </c>
      <c r="Y69" s="23">
        <f t="shared" si="100"/>
        <v>0</v>
      </c>
      <c r="Z69" s="72"/>
      <c r="AB69" s="10"/>
    </row>
    <row r="70" spans="1:33" ht="13.5" thickBot="1" x14ac:dyDescent="0.25">
      <c r="A70" s="46"/>
      <c r="B70" s="20" t="s">
        <v>5</v>
      </c>
      <c r="C70" s="59">
        <f>MIN(C67:C69)</f>
        <v>4</v>
      </c>
      <c r="D70" s="21">
        <f t="shared" ref="D70:K70" si="103">MIN(D67:D69)</f>
        <v>4</v>
      </c>
      <c r="E70" s="21">
        <f t="shared" si="103"/>
        <v>4</v>
      </c>
      <c r="F70" s="21">
        <f t="shared" si="103"/>
        <v>5</v>
      </c>
      <c r="G70" s="21">
        <f t="shared" si="103"/>
        <v>4</v>
      </c>
      <c r="H70" s="21">
        <f t="shared" si="103"/>
        <v>3</v>
      </c>
      <c r="I70" s="21">
        <f t="shared" si="103"/>
        <v>5</v>
      </c>
      <c r="J70" s="21">
        <f t="shared" si="103"/>
        <v>4</v>
      </c>
      <c r="K70" s="59">
        <f t="shared" si="103"/>
        <v>3</v>
      </c>
      <c r="L70" s="21">
        <f t="shared" si="97"/>
        <v>36</v>
      </c>
      <c r="M70" s="21">
        <f>MIN(M67:M69)</f>
        <v>4</v>
      </c>
      <c r="N70" s="21">
        <f t="shared" ref="N70:U70" si="104">MIN(N67:N69)</f>
        <v>8</v>
      </c>
      <c r="O70" s="21">
        <f t="shared" si="104"/>
        <v>5</v>
      </c>
      <c r="P70" s="21">
        <f t="shared" si="104"/>
        <v>6</v>
      </c>
      <c r="Q70" s="21">
        <f t="shared" si="104"/>
        <v>6</v>
      </c>
      <c r="R70" s="21">
        <f t="shared" si="104"/>
        <v>3</v>
      </c>
      <c r="S70" s="21">
        <f t="shared" si="104"/>
        <v>4</v>
      </c>
      <c r="T70" s="21">
        <f t="shared" si="104"/>
        <v>5</v>
      </c>
      <c r="U70" s="21">
        <f t="shared" si="104"/>
        <v>5</v>
      </c>
      <c r="V70" s="21">
        <f>SUM(M70:U70)</f>
        <v>46</v>
      </c>
      <c r="W70" s="21">
        <f t="shared" si="102"/>
        <v>82</v>
      </c>
      <c r="X70" s="27">
        <f>SUM(X67:X69)/Z66/2</f>
        <v>3</v>
      </c>
      <c r="Y70" s="27">
        <f t="shared" si="100"/>
        <v>79</v>
      </c>
      <c r="Z70" s="77"/>
      <c r="AA70" s="27"/>
      <c r="AB70" s="21">
        <f>SUM(AB67:AB69)</f>
        <v>0</v>
      </c>
      <c r="AC70" s="70"/>
    </row>
    <row r="71" spans="1:33" ht="13.5" thickTop="1" x14ac:dyDescent="0.2">
      <c r="A71" s="5" t="s">
        <v>83</v>
      </c>
      <c r="B71" s="91" t="s">
        <v>11</v>
      </c>
      <c r="C71" s="129">
        <v>1</v>
      </c>
      <c r="D71" s="129">
        <v>2</v>
      </c>
      <c r="E71" s="129">
        <v>3</v>
      </c>
      <c r="F71" s="129">
        <v>4</v>
      </c>
      <c r="G71" s="129">
        <v>5</v>
      </c>
      <c r="H71" s="129">
        <v>6</v>
      </c>
      <c r="I71" s="129">
        <v>7</v>
      </c>
      <c r="J71" s="129">
        <v>8</v>
      </c>
      <c r="K71" s="129">
        <v>9</v>
      </c>
      <c r="L71" s="147" t="s">
        <v>12</v>
      </c>
      <c r="M71" s="129">
        <v>10</v>
      </c>
      <c r="N71" s="129">
        <v>11</v>
      </c>
      <c r="O71" s="129">
        <v>12</v>
      </c>
      <c r="P71" s="129">
        <v>13</v>
      </c>
      <c r="Q71" s="129">
        <v>14</v>
      </c>
      <c r="R71" s="129">
        <v>15</v>
      </c>
      <c r="S71" s="129">
        <v>16</v>
      </c>
      <c r="T71" s="129">
        <v>17</v>
      </c>
      <c r="U71" s="129">
        <v>18</v>
      </c>
      <c r="V71" s="147" t="s">
        <v>13</v>
      </c>
      <c r="W71" s="147" t="s">
        <v>14</v>
      </c>
      <c r="X71" s="98" t="s">
        <v>15</v>
      </c>
      <c r="Y71" s="98" t="s">
        <v>16</v>
      </c>
      <c r="Z71" s="131">
        <f>SUM(Z72:Z74)</f>
        <v>0</v>
      </c>
      <c r="AA71" s="98" t="e">
        <f>SUM(W72:W74)/Z71</f>
        <v>#DIV/0!</v>
      </c>
      <c r="AB71" s="130"/>
      <c r="AC71" s="100"/>
      <c r="AG71">
        <v>1</v>
      </c>
    </row>
    <row r="72" spans="1:33" s="72" customFormat="1" x14ac:dyDescent="0.2">
      <c r="A72" s="143"/>
      <c r="B72" s="141">
        <v>43207</v>
      </c>
      <c r="C72" s="73">
        <v>6</v>
      </c>
      <c r="D72" s="73">
        <v>3</v>
      </c>
      <c r="E72" s="73">
        <v>5</v>
      </c>
      <c r="F72" s="73">
        <v>6</v>
      </c>
      <c r="G72" s="73">
        <v>4</v>
      </c>
      <c r="H72" s="73">
        <v>4</v>
      </c>
      <c r="I72" s="73">
        <v>5</v>
      </c>
      <c r="J72" s="73">
        <v>3</v>
      </c>
      <c r="K72" s="73">
        <v>6</v>
      </c>
      <c r="L72" s="149">
        <f>SUM(C72:K72)</f>
        <v>42</v>
      </c>
      <c r="M72" s="73">
        <v>6</v>
      </c>
      <c r="N72" s="73">
        <v>5</v>
      </c>
      <c r="O72" s="73">
        <v>4</v>
      </c>
      <c r="P72" s="73">
        <v>5</v>
      </c>
      <c r="Q72" s="73">
        <v>5</v>
      </c>
      <c r="R72" s="73">
        <v>4</v>
      </c>
      <c r="S72" s="73">
        <v>7</v>
      </c>
      <c r="T72" s="73">
        <v>5</v>
      </c>
      <c r="U72" s="73">
        <v>5</v>
      </c>
      <c r="V72" s="149">
        <f>SUM(M72:U72)</f>
        <v>46</v>
      </c>
      <c r="W72" s="149">
        <f>V72+L72</f>
        <v>88</v>
      </c>
      <c r="X72" s="142">
        <v>7</v>
      </c>
      <c r="Y72" s="23">
        <f>W72-X72</f>
        <v>81</v>
      </c>
      <c r="Z72" s="133"/>
      <c r="AA72" s="142"/>
      <c r="AB72" s="73"/>
      <c r="AC72" s="145"/>
      <c r="AD72" s="74"/>
      <c r="AE72" s="74"/>
    </row>
    <row r="73" spans="1:33" s="72" customFormat="1" x14ac:dyDescent="0.2">
      <c r="A73" s="143"/>
      <c r="B73" s="141"/>
      <c r="C73" s="73"/>
      <c r="D73" s="73"/>
      <c r="E73" s="73"/>
      <c r="F73" s="73"/>
      <c r="G73" s="73"/>
      <c r="H73" s="73"/>
      <c r="I73" s="73"/>
      <c r="J73" s="73"/>
      <c r="K73" s="73"/>
      <c r="L73" s="18"/>
      <c r="M73" s="73"/>
      <c r="N73" s="73"/>
      <c r="O73" s="73"/>
      <c r="P73" s="73"/>
      <c r="Q73" s="73"/>
      <c r="R73" s="73"/>
      <c r="S73" s="73"/>
      <c r="T73" s="73"/>
      <c r="U73" s="73"/>
      <c r="V73" s="18"/>
      <c r="W73" s="18"/>
      <c r="X73" s="142"/>
      <c r="Y73" s="23"/>
      <c r="Z73" s="133"/>
      <c r="AA73" s="142"/>
      <c r="AB73" s="73"/>
      <c r="AC73" s="145"/>
      <c r="AD73" s="74"/>
      <c r="AE73" s="74"/>
    </row>
    <row r="74" spans="1:33" x14ac:dyDescent="0.2">
      <c r="C74" s="74"/>
      <c r="D74" s="74"/>
      <c r="E74" s="74"/>
      <c r="F74" s="74"/>
      <c r="G74" s="74"/>
      <c r="H74" s="74"/>
      <c r="I74" s="74"/>
      <c r="J74" s="74"/>
      <c r="K74" s="74"/>
      <c r="L74" s="18">
        <f t="shared" ref="L74:L75" si="105">SUM(C74:K74)</f>
        <v>0</v>
      </c>
      <c r="M74" s="74"/>
      <c r="N74" s="74"/>
      <c r="O74" s="74"/>
      <c r="P74" s="74"/>
      <c r="Q74" s="74"/>
      <c r="R74" s="74"/>
      <c r="S74" s="74"/>
      <c r="T74" s="74"/>
      <c r="U74" s="74"/>
      <c r="V74" s="18">
        <f>SUM(M74:U74)</f>
        <v>0</v>
      </c>
      <c r="W74" s="18">
        <f t="shared" ref="W74" si="106">V74+L74</f>
        <v>0</v>
      </c>
      <c r="Y74" s="23">
        <f t="shared" ref="Y74" si="107">W74-X74</f>
        <v>0</v>
      </c>
      <c r="Z74" s="72"/>
      <c r="AB74" s="10"/>
    </row>
    <row r="75" spans="1:33" s="72" customFormat="1" ht="13.5" thickBot="1" x14ac:dyDescent="0.25">
      <c r="A75" s="47"/>
      <c r="B75" s="47" t="s">
        <v>5</v>
      </c>
      <c r="C75" s="21">
        <f>MIN(C72:C74)</f>
        <v>6</v>
      </c>
      <c r="D75" s="21">
        <f t="shared" ref="D75:K75" si="108">MIN(D72:D74)</f>
        <v>3</v>
      </c>
      <c r="E75" s="21">
        <f t="shared" si="108"/>
        <v>5</v>
      </c>
      <c r="F75" s="21">
        <f t="shared" si="108"/>
        <v>6</v>
      </c>
      <c r="G75" s="21">
        <f t="shared" si="108"/>
        <v>4</v>
      </c>
      <c r="H75" s="21">
        <f t="shared" si="108"/>
        <v>4</v>
      </c>
      <c r="I75" s="21">
        <f t="shared" si="108"/>
        <v>5</v>
      </c>
      <c r="J75" s="21">
        <f t="shared" si="108"/>
        <v>3</v>
      </c>
      <c r="K75" s="21">
        <f t="shared" si="108"/>
        <v>6</v>
      </c>
      <c r="L75" s="21">
        <f t="shared" si="105"/>
        <v>42</v>
      </c>
      <c r="M75" s="21">
        <f>MIN(M72:M74)</f>
        <v>6</v>
      </c>
      <c r="N75" s="21">
        <f t="shared" ref="N75:U75" si="109">MIN(N72:N74)</f>
        <v>5</v>
      </c>
      <c r="O75" s="21">
        <f t="shared" si="109"/>
        <v>4</v>
      </c>
      <c r="P75" s="21">
        <f t="shared" si="109"/>
        <v>5</v>
      </c>
      <c r="Q75" s="21">
        <f t="shared" si="109"/>
        <v>5</v>
      </c>
      <c r="R75" s="21">
        <f t="shared" si="109"/>
        <v>4</v>
      </c>
      <c r="S75" s="21">
        <f t="shared" si="109"/>
        <v>7</v>
      </c>
      <c r="T75" s="21">
        <f t="shared" si="109"/>
        <v>5</v>
      </c>
      <c r="U75" s="21">
        <f t="shared" si="109"/>
        <v>5</v>
      </c>
      <c r="V75" s="21">
        <f t="shared" ref="V75" si="110">SUM(M75:U75)</f>
        <v>46</v>
      </c>
      <c r="W75" s="21">
        <f>V75+L75</f>
        <v>88</v>
      </c>
      <c r="X75" s="27" t="e">
        <f>SUM(X72:X74)/Z71/2</f>
        <v>#DIV/0!</v>
      </c>
      <c r="Y75" s="27" t="e">
        <f t="shared" ref="Y75" si="111">W75-X75</f>
        <v>#DIV/0!</v>
      </c>
      <c r="Z75" s="77"/>
      <c r="AA75" s="27"/>
      <c r="AB75" s="21">
        <f>SUM(AB72:AB74)</f>
        <v>0</v>
      </c>
      <c r="AC75" s="47"/>
      <c r="AD75" s="10"/>
      <c r="AE75" s="10"/>
    </row>
    <row r="76" spans="1:33" ht="13.5" thickTop="1" x14ac:dyDescent="0.2">
      <c r="A76" s="5" t="s">
        <v>8</v>
      </c>
      <c r="B76" s="91" t="s">
        <v>11</v>
      </c>
      <c r="C76" s="129">
        <v>1</v>
      </c>
      <c r="D76" s="129">
        <v>2</v>
      </c>
      <c r="E76" s="129">
        <v>3</v>
      </c>
      <c r="F76" s="129">
        <v>4</v>
      </c>
      <c r="G76" s="129">
        <v>5</v>
      </c>
      <c r="H76" s="129">
        <v>6</v>
      </c>
      <c r="I76" s="129">
        <v>7</v>
      </c>
      <c r="J76" s="129">
        <v>8</v>
      </c>
      <c r="K76" s="129">
        <v>9</v>
      </c>
      <c r="L76" s="148" t="s">
        <v>12</v>
      </c>
      <c r="M76" s="129">
        <v>10</v>
      </c>
      <c r="N76" s="129">
        <v>11</v>
      </c>
      <c r="O76" s="129">
        <v>12</v>
      </c>
      <c r="P76" s="129">
        <v>13</v>
      </c>
      <c r="Q76" s="129">
        <v>14</v>
      </c>
      <c r="R76" s="129">
        <v>15</v>
      </c>
      <c r="S76" s="129">
        <v>16</v>
      </c>
      <c r="T76" s="129">
        <v>17</v>
      </c>
      <c r="U76" s="129">
        <v>18</v>
      </c>
      <c r="V76" s="130" t="s">
        <v>13</v>
      </c>
      <c r="W76" s="130" t="s">
        <v>14</v>
      </c>
      <c r="X76" s="98" t="s">
        <v>15</v>
      </c>
      <c r="Y76" s="98" t="s">
        <v>16</v>
      </c>
      <c r="Z76" s="131">
        <f>SUM(Z77:Z79)</f>
        <v>1</v>
      </c>
      <c r="AA76" s="98">
        <f>SUM(W77:W79)/Z76</f>
        <v>79</v>
      </c>
      <c r="AB76" s="130"/>
      <c r="AC76" s="100"/>
      <c r="AG76">
        <v>1</v>
      </c>
    </row>
    <row r="77" spans="1:33" s="72" customFormat="1" x14ac:dyDescent="0.2">
      <c r="A77" s="143"/>
      <c r="B77" s="141">
        <v>43207</v>
      </c>
      <c r="C77" s="73">
        <v>5</v>
      </c>
      <c r="D77" s="73">
        <v>3</v>
      </c>
      <c r="E77" s="73">
        <v>4</v>
      </c>
      <c r="F77" s="73">
        <v>6</v>
      </c>
      <c r="G77" s="73">
        <v>4</v>
      </c>
      <c r="H77" s="73">
        <v>3</v>
      </c>
      <c r="I77" s="73">
        <v>5</v>
      </c>
      <c r="J77" s="73">
        <v>3</v>
      </c>
      <c r="K77" s="73">
        <v>5</v>
      </c>
      <c r="L77" s="10">
        <f>SUM(C77:K77)</f>
        <v>38</v>
      </c>
      <c r="M77" s="73">
        <v>5</v>
      </c>
      <c r="N77" s="73">
        <v>6</v>
      </c>
      <c r="O77" s="73">
        <v>4</v>
      </c>
      <c r="P77" s="73">
        <v>5</v>
      </c>
      <c r="Q77" s="73">
        <v>5</v>
      </c>
      <c r="R77" s="73">
        <v>3</v>
      </c>
      <c r="S77" s="73">
        <v>4</v>
      </c>
      <c r="T77" s="73">
        <v>4</v>
      </c>
      <c r="U77" s="73">
        <v>5</v>
      </c>
      <c r="V77" s="10">
        <f>SUM(M77:U77)</f>
        <v>41</v>
      </c>
      <c r="W77" s="10">
        <f>V77+L77</f>
        <v>79</v>
      </c>
      <c r="X77" s="142">
        <v>5</v>
      </c>
      <c r="Y77" s="23">
        <f>W77-X77</f>
        <v>74</v>
      </c>
      <c r="Z77" s="133">
        <v>1</v>
      </c>
      <c r="AA77" s="142"/>
      <c r="AB77" s="73"/>
      <c r="AC77" s="145"/>
      <c r="AD77" s="74"/>
      <c r="AE77" s="74"/>
    </row>
    <row r="78" spans="1:33" s="72" customFormat="1" x14ac:dyDescent="0.2">
      <c r="A78" s="143"/>
      <c r="B78" s="141"/>
      <c r="C78" s="73"/>
      <c r="D78" s="73"/>
      <c r="E78" s="73"/>
      <c r="F78" s="73"/>
      <c r="G78" s="73"/>
      <c r="H78" s="73"/>
      <c r="I78" s="73"/>
      <c r="J78" s="73"/>
      <c r="K78" s="73"/>
      <c r="L78" s="10"/>
      <c r="M78" s="73"/>
      <c r="N78" s="73"/>
      <c r="O78" s="73"/>
      <c r="P78" s="73"/>
      <c r="Q78" s="73"/>
      <c r="R78" s="73"/>
      <c r="S78" s="73"/>
      <c r="T78" s="73"/>
      <c r="U78" s="73"/>
      <c r="V78" s="10"/>
      <c r="W78" s="10"/>
      <c r="X78" s="142"/>
      <c r="Y78" s="23"/>
      <c r="Z78" s="133"/>
      <c r="AA78" s="142"/>
      <c r="AB78" s="73"/>
      <c r="AC78" s="145"/>
      <c r="AD78" s="74"/>
      <c r="AE78" s="74"/>
    </row>
    <row r="79" spans="1:33" s="9" customFormat="1" x14ac:dyDescent="0.2">
      <c r="A79" s="8"/>
      <c r="B79" s="8"/>
      <c r="C79" s="74"/>
      <c r="D79" s="74"/>
      <c r="E79" s="74"/>
      <c r="F79" s="74"/>
      <c r="G79" s="74"/>
      <c r="H79" s="74"/>
      <c r="I79" s="74"/>
      <c r="J79" s="74"/>
      <c r="K79" s="74"/>
      <c r="L79" s="10">
        <f t="shared" ref="L79:L80" si="112">SUM(C79:K79)</f>
        <v>0</v>
      </c>
      <c r="M79" s="74"/>
      <c r="N79" s="74"/>
      <c r="O79" s="74"/>
      <c r="P79" s="74"/>
      <c r="Q79" s="74"/>
      <c r="R79" s="74"/>
      <c r="S79" s="74"/>
      <c r="T79" s="74"/>
      <c r="U79" s="74"/>
      <c r="V79" s="10">
        <f t="shared" ref="V79:V80" si="113">SUM(M79:U79)</f>
        <v>0</v>
      </c>
      <c r="W79" s="10">
        <f t="shared" ref="W79" si="114">L79+V79</f>
        <v>0</v>
      </c>
      <c r="X79" s="23"/>
      <c r="Y79" s="23">
        <f t="shared" ref="Y79" si="115">W79-X79</f>
        <v>0</v>
      </c>
      <c r="Z79" s="72"/>
      <c r="AA79" s="23"/>
      <c r="AB79" s="10"/>
      <c r="AC79" s="69"/>
      <c r="AD79" s="10"/>
      <c r="AE79" s="10"/>
    </row>
    <row r="80" spans="1:33" ht="13.5" thickBot="1" x14ac:dyDescent="0.25">
      <c r="A80" s="47"/>
      <c r="B80" s="20" t="s">
        <v>5</v>
      </c>
      <c r="C80" s="132">
        <f>MIN(C77:C79)</f>
        <v>5</v>
      </c>
      <c r="D80" s="132">
        <f t="shared" ref="D80:K80" si="116">MIN(D77:D79)</f>
        <v>3</v>
      </c>
      <c r="E80" s="132">
        <f t="shared" si="116"/>
        <v>4</v>
      </c>
      <c r="F80" s="132">
        <f t="shared" si="116"/>
        <v>6</v>
      </c>
      <c r="G80" s="132">
        <f t="shared" si="116"/>
        <v>4</v>
      </c>
      <c r="H80" s="132">
        <f t="shared" si="116"/>
        <v>3</v>
      </c>
      <c r="I80" s="132">
        <f t="shared" si="116"/>
        <v>5</v>
      </c>
      <c r="J80" s="132">
        <f t="shared" si="116"/>
        <v>3</v>
      </c>
      <c r="K80" s="132">
        <f t="shared" si="116"/>
        <v>5</v>
      </c>
      <c r="L80" s="21">
        <f t="shared" si="112"/>
        <v>38</v>
      </c>
      <c r="M80" s="21">
        <f>MIN(M77:M79)</f>
        <v>5</v>
      </c>
      <c r="N80" s="21">
        <f t="shared" ref="N80:U80" si="117">MIN(N77:N79)</f>
        <v>6</v>
      </c>
      <c r="O80" s="21">
        <f t="shared" si="117"/>
        <v>4</v>
      </c>
      <c r="P80" s="21">
        <f t="shared" si="117"/>
        <v>5</v>
      </c>
      <c r="Q80" s="21">
        <f t="shared" si="117"/>
        <v>5</v>
      </c>
      <c r="R80" s="21">
        <f t="shared" si="117"/>
        <v>3</v>
      </c>
      <c r="S80" s="21">
        <f t="shared" si="117"/>
        <v>4</v>
      </c>
      <c r="T80" s="21">
        <f t="shared" si="117"/>
        <v>4</v>
      </c>
      <c r="U80" s="21">
        <f t="shared" si="117"/>
        <v>5</v>
      </c>
      <c r="V80" s="21">
        <f t="shared" si="113"/>
        <v>41</v>
      </c>
      <c r="W80" s="21">
        <f>V80+L80</f>
        <v>79</v>
      </c>
      <c r="X80" s="27">
        <f>SUM(X77:X79)/Z76/2</f>
        <v>2.5</v>
      </c>
      <c r="Y80" s="27">
        <f>W80-X80</f>
        <v>76.5</v>
      </c>
      <c r="Z80" s="77"/>
      <c r="AA80" s="27"/>
      <c r="AB80" s="21">
        <f>SUM(AB77:AB79)</f>
        <v>0</v>
      </c>
      <c r="AC80" s="70"/>
    </row>
    <row r="81" spans="1:33" ht="13.5" thickTop="1" x14ac:dyDescent="0.2">
      <c r="A81" s="5" t="s">
        <v>9</v>
      </c>
      <c r="B81" s="91" t="s">
        <v>11</v>
      </c>
      <c r="C81" s="129">
        <v>1</v>
      </c>
      <c r="D81" s="129">
        <v>2</v>
      </c>
      <c r="E81" s="129">
        <v>3</v>
      </c>
      <c r="F81" s="129">
        <v>4</v>
      </c>
      <c r="G81" s="129">
        <v>5</v>
      </c>
      <c r="H81" s="129">
        <v>6</v>
      </c>
      <c r="I81" s="129">
        <v>7</v>
      </c>
      <c r="J81" s="129">
        <v>8</v>
      </c>
      <c r="K81" s="129">
        <v>9</v>
      </c>
      <c r="L81" s="130" t="s">
        <v>12</v>
      </c>
      <c r="M81" s="129">
        <v>10</v>
      </c>
      <c r="N81" s="129">
        <v>11</v>
      </c>
      <c r="O81" s="129">
        <v>12</v>
      </c>
      <c r="P81" s="129">
        <v>13</v>
      </c>
      <c r="Q81" s="129">
        <v>14</v>
      </c>
      <c r="R81" s="129">
        <v>15</v>
      </c>
      <c r="S81" s="129">
        <v>16</v>
      </c>
      <c r="T81" s="129">
        <v>17</v>
      </c>
      <c r="U81" s="129">
        <v>18</v>
      </c>
      <c r="V81" s="130" t="s">
        <v>13</v>
      </c>
      <c r="W81" s="130" t="s">
        <v>14</v>
      </c>
      <c r="X81" s="98" t="s">
        <v>15</v>
      </c>
      <c r="Y81" s="98" t="s">
        <v>16</v>
      </c>
      <c r="Z81" s="131">
        <f>SUM(Z82:Z83)</f>
        <v>1</v>
      </c>
      <c r="AA81" s="98">
        <f>SUM(W82:W83)/Z81</f>
        <v>93</v>
      </c>
      <c r="AB81" s="130"/>
      <c r="AC81" s="100"/>
      <c r="AG81">
        <v>1</v>
      </c>
    </row>
    <row r="82" spans="1:33" x14ac:dyDescent="0.2">
      <c r="B82" s="7">
        <v>43207</v>
      </c>
      <c r="C82" s="74">
        <v>6</v>
      </c>
      <c r="D82" s="74">
        <v>5</v>
      </c>
      <c r="E82" s="74">
        <v>5</v>
      </c>
      <c r="F82" s="74">
        <v>7</v>
      </c>
      <c r="G82" s="74">
        <v>5</v>
      </c>
      <c r="H82" s="74">
        <v>3</v>
      </c>
      <c r="I82" s="74">
        <v>7</v>
      </c>
      <c r="J82" s="74">
        <v>4</v>
      </c>
      <c r="K82" s="74">
        <v>5</v>
      </c>
      <c r="L82" s="10">
        <f t="shared" ref="L82:L83" si="118">SUM(C82:K82)</f>
        <v>47</v>
      </c>
      <c r="M82" s="74">
        <v>4</v>
      </c>
      <c r="N82" s="74">
        <v>5</v>
      </c>
      <c r="O82" s="74">
        <v>4</v>
      </c>
      <c r="P82" s="74">
        <v>5</v>
      </c>
      <c r="Q82" s="74">
        <v>7</v>
      </c>
      <c r="R82" s="74">
        <v>4</v>
      </c>
      <c r="S82" s="74">
        <v>5</v>
      </c>
      <c r="T82" s="74">
        <v>5</v>
      </c>
      <c r="U82" s="74">
        <v>7</v>
      </c>
      <c r="V82" s="10">
        <f t="shared" ref="V82:V84" si="119">SUM(M82:U82)</f>
        <v>46</v>
      </c>
      <c r="W82" s="10">
        <f>L82+V82</f>
        <v>93</v>
      </c>
      <c r="X82" s="23">
        <v>12</v>
      </c>
      <c r="Y82" s="23">
        <f>W82-X82</f>
        <v>81</v>
      </c>
      <c r="Z82" s="72">
        <v>1</v>
      </c>
      <c r="AB82" s="10"/>
    </row>
    <row r="83" spans="1:33" x14ac:dyDescent="0.2">
      <c r="C83" s="74"/>
      <c r="D83" s="74"/>
      <c r="E83" s="74"/>
      <c r="F83" s="74"/>
      <c r="G83" s="74"/>
      <c r="H83" s="74"/>
      <c r="I83" s="74"/>
      <c r="J83" s="74"/>
      <c r="K83" s="74"/>
      <c r="L83" s="10">
        <f t="shared" si="118"/>
        <v>0</v>
      </c>
      <c r="M83" s="74"/>
      <c r="N83" s="74"/>
      <c r="O83" s="74"/>
      <c r="P83" s="74"/>
      <c r="Q83" s="74"/>
      <c r="R83" s="74"/>
      <c r="S83" s="74"/>
      <c r="T83" s="74"/>
      <c r="U83" s="74"/>
      <c r="V83" s="10">
        <f t="shared" ref="V83" si="120">SUM(M83:U83)</f>
        <v>0</v>
      </c>
      <c r="W83" s="10">
        <f t="shared" ref="W83" si="121">L83+V83</f>
        <v>0</v>
      </c>
      <c r="Y83" s="23">
        <f t="shared" ref="Y83" si="122">W83-X83</f>
        <v>0</v>
      </c>
      <c r="Z83" s="72"/>
      <c r="AB83" s="10"/>
    </row>
    <row r="84" spans="1:33" ht="13.5" thickBot="1" x14ac:dyDescent="0.25">
      <c r="A84" s="46"/>
      <c r="B84" s="20" t="s">
        <v>5</v>
      </c>
      <c r="C84" s="132">
        <f t="shared" ref="C84:K84" si="123">MIN(C82:C83)</f>
        <v>6</v>
      </c>
      <c r="D84" s="21">
        <f t="shared" si="123"/>
        <v>5</v>
      </c>
      <c r="E84" s="21">
        <f t="shared" si="123"/>
        <v>5</v>
      </c>
      <c r="F84" s="132">
        <f t="shared" si="123"/>
        <v>7</v>
      </c>
      <c r="G84" s="132">
        <f t="shared" si="123"/>
        <v>5</v>
      </c>
      <c r="H84" s="132">
        <f t="shared" si="123"/>
        <v>3</v>
      </c>
      <c r="I84" s="132">
        <f t="shared" si="123"/>
        <v>7</v>
      </c>
      <c r="J84" s="132">
        <f t="shared" si="123"/>
        <v>4</v>
      </c>
      <c r="K84" s="132">
        <f t="shared" si="123"/>
        <v>5</v>
      </c>
      <c r="L84" s="132">
        <f>SUM(C84:K84)</f>
        <v>47</v>
      </c>
      <c r="M84" s="21">
        <f t="shared" ref="M84:U84" si="124">MIN(M82:M83)</f>
        <v>4</v>
      </c>
      <c r="N84" s="132">
        <f t="shared" si="124"/>
        <v>5</v>
      </c>
      <c r="O84" s="132">
        <f t="shared" si="124"/>
        <v>4</v>
      </c>
      <c r="P84" s="132">
        <f t="shared" si="124"/>
        <v>5</v>
      </c>
      <c r="Q84" s="21">
        <f t="shared" si="124"/>
        <v>7</v>
      </c>
      <c r="R84" s="132">
        <f t="shared" si="124"/>
        <v>4</v>
      </c>
      <c r="S84" s="132">
        <f t="shared" si="124"/>
        <v>5</v>
      </c>
      <c r="T84" s="132">
        <f t="shared" si="124"/>
        <v>5</v>
      </c>
      <c r="U84" s="132">
        <f t="shared" si="124"/>
        <v>7</v>
      </c>
      <c r="V84" s="21">
        <f t="shared" si="119"/>
        <v>46</v>
      </c>
      <c r="W84" s="21">
        <f>L84+V84</f>
        <v>93</v>
      </c>
      <c r="X84" s="27">
        <f>SUM(X82:X83)/Z81/2</f>
        <v>6</v>
      </c>
      <c r="Y84" s="27">
        <f>W84-X84</f>
        <v>87</v>
      </c>
      <c r="Z84" s="77"/>
      <c r="AA84" s="27"/>
      <c r="AB84" s="21">
        <f>SUM(AB82:AB83)</f>
        <v>0</v>
      </c>
      <c r="AC84" s="70"/>
    </row>
    <row r="85" spans="1:33" ht="13.5" thickTop="1" x14ac:dyDescent="0.2">
      <c r="A85" s="5" t="s">
        <v>36</v>
      </c>
      <c r="B85" s="91" t="s">
        <v>11</v>
      </c>
      <c r="C85" s="129">
        <v>1</v>
      </c>
      <c r="D85" s="129">
        <v>2</v>
      </c>
      <c r="E85" s="129">
        <v>3</v>
      </c>
      <c r="F85" s="129">
        <v>4</v>
      </c>
      <c r="G85" s="129">
        <v>5</v>
      </c>
      <c r="H85" s="129">
        <v>6</v>
      </c>
      <c r="I85" s="129">
        <v>7</v>
      </c>
      <c r="J85" s="129">
        <v>8</v>
      </c>
      <c r="K85" s="129">
        <v>9</v>
      </c>
      <c r="L85" s="130" t="s">
        <v>12</v>
      </c>
      <c r="M85" s="129">
        <v>10</v>
      </c>
      <c r="N85" s="129">
        <v>11</v>
      </c>
      <c r="O85" s="129">
        <v>12</v>
      </c>
      <c r="P85" s="129">
        <v>13</v>
      </c>
      <c r="Q85" s="129">
        <v>14</v>
      </c>
      <c r="R85" s="129">
        <v>15</v>
      </c>
      <c r="S85" s="129">
        <v>16</v>
      </c>
      <c r="T85" s="129">
        <v>17</v>
      </c>
      <c r="U85" s="129">
        <v>18</v>
      </c>
      <c r="V85" s="130" t="s">
        <v>13</v>
      </c>
      <c r="W85" s="130" t="s">
        <v>14</v>
      </c>
      <c r="X85" s="98" t="s">
        <v>15</v>
      </c>
      <c r="Y85" s="98" t="s">
        <v>16</v>
      </c>
      <c r="Z85" s="131">
        <f>SUM(Z86:Z88)</f>
        <v>1</v>
      </c>
      <c r="AA85" s="98">
        <f>SUM(W86:W88)/Z85</f>
        <v>97</v>
      </c>
      <c r="AB85" s="130"/>
      <c r="AC85" s="100"/>
      <c r="AG85">
        <v>1</v>
      </c>
    </row>
    <row r="86" spans="1:33" x14ac:dyDescent="0.2">
      <c r="B86" s="7">
        <v>43207</v>
      </c>
      <c r="C86" s="74">
        <v>6</v>
      </c>
      <c r="D86" s="74">
        <v>4</v>
      </c>
      <c r="E86" s="74">
        <v>5</v>
      </c>
      <c r="F86" s="74">
        <v>5</v>
      </c>
      <c r="G86" s="74">
        <v>5</v>
      </c>
      <c r="H86" s="74">
        <v>7</v>
      </c>
      <c r="I86" s="74">
        <v>6</v>
      </c>
      <c r="J86" s="74">
        <v>4</v>
      </c>
      <c r="K86" s="74">
        <v>6</v>
      </c>
      <c r="L86" s="18">
        <f t="shared" ref="L86:L88" si="125">SUM(C86:K86)</f>
        <v>48</v>
      </c>
      <c r="M86" s="74">
        <v>6</v>
      </c>
      <c r="N86" s="74">
        <v>7</v>
      </c>
      <c r="O86" s="74">
        <v>4</v>
      </c>
      <c r="P86" s="74">
        <v>5</v>
      </c>
      <c r="Q86" s="74">
        <v>7</v>
      </c>
      <c r="R86" s="74">
        <v>3</v>
      </c>
      <c r="S86" s="74">
        <v>5</v>
      </c>
      <c r="T86" s="74">
        <v>5</v>
      </c>
      <c r="U86" s="74">
        <v>7</v>
      </c>
      <c r="V86" s="10">
        <f>SUM(M86:U86)</f>
        <v>49</v>
      </c>
      <c r="W86" s="10">
        <f>V86+L86</f>
        <v>97</v>
      </c>
      <c r="X86" s="23">
        <v>9</v>
      </c>
      <c r="Y86" s="23">
        <f>W86-X86</f>
        <v>88</v>
      </c>
      <c r="Z86" s="72">
        <v>1</v>
      </c>
      <c r="AB86" s="10"/>
    </row>
    <row r="87" spans="1:33" x14ac:dyDescent="0.2">
      <c r="B87" s="7"/>
      <c r="C87" s="74"/>
      <c r="D87" s="74"/>
      <c r="E87" s="74"/>
      <c r="F87" s="74"/>
      <c r="G87" s="74"/>
      <c r="H87" s="74"/>
      <c r="I87" s="74"/>
      <c r="J87" s="74"/>
      <c r="K87" s="74"/>
      <c r="L87" s="18"/>
      <c r="M87" s="74"/>
      <c r="N87" s="74"/>
      <c r="O87" s="74"/>
      <c r="P87" s="74"/>
      <c r="Q87" s="74"/>
      <c r="R87" s="74"/>
      <c r="S87" s="74"/>
      <c r="T87" s="74"/>
      <c r="U87" s="74"/>
      <c r="Y87" s="23"/>
      <c r="Z87" s="72"/>
      <c r="AB87" s="10"/>
    </row>
    <row r="88" spans="1:33" x14ac:dyDescent="0.2">
      <c r="C88" s="74"/>
      <c r="D88" s="74"/>
      <c r="E88" s="74"/>
      <c r="F88" s="74"/>
      <c r="G88" s="74"/>
      <c r="H88" s="74"/>
      <c r="I88" s="74"/>
      <c r="J88" s="74"/>
      <c r="K88" s="74"/>
      <c r="L88" s="18">
        <f t="shared" si="125"/>
        <v>0</v>
      </c>
      <c r="M88" s="74"/>
      <c r="N88" s="74"/>
      <c r="O88" s="74"/>
      <c r="P88" s="74"/>
      <c r="Q88" s="74"/>
      <c r="R88" s="74"/>
      <c r="S88" s="74"/>
      <c r="T88" s="74"/>
      <c r="U88" s="74"/>
      <c r="V88" s="10">
        <f t="shared" ref="V88" si="126">SUM(M88:U88)</f>
        <v>0</v>
      </c>
      <c r="W88" s="10">
        <f t="shared" ref="W88" si="127">L88+V88</f>
        <v>0</v>
      </c>
      <c r="Y88" s="23">
        <f t="shared" ref="Y88" si="128">W88-X88</f>
        <v>0</v>
      </c>
      <c r="Z88" s="72"/>
      <c r="AB88" s="10"/>
    </row>
    <row r="89" spans="1:33" ht="13.5" thickBot="1" x14ac:dyDescent="0.25">
      <c r="A89" s="22"/>
      <c r="B89" s="65" t="s">
        <v>5</v>
      </c>
      <c r="C89" s="21">
        <f t="shared" ref="C89:K89" si="129">MIN(C86:C88)</f>
        <v>6</v>
      </c>
      <c r="D89" s="21">
        <f t="shared" si="129"/>
        <v>4</v>
      </c>
      <c r="E89" s="21">
        <f t="shared" si="129"/>
        <v>5</v>
      </c>
      <c r="F89" s="21">
        <f t="shared" si="129"/>
        <v>5</v>
      </c>
      <c r="G89" s="21">
        <f t="shared" si="129"/>
        <v>5</v>
      </c>
      <c r="H89" s="21">
        <f t="shared" si="129"/>
        <v>7</v>
      </c>
      <c r="I89" s="21">
        <f t="shared" si="129"/>
        <v>6</v>
      </c>
      <c r="J89" s="21">
        <f t="shared" si="129"/>
        <v>4</v>
      </c>
      <c r="K89" s="21">
        <f t="shared" si="129"/>
        <v>6</v>
      </c>
      <c r="L89" s="21">
        <f>SUM(C89:K89)</f>
        <v>48</v>
      </c>
      <c r="M89" s="21">
        <f t="shared" ref="M89:U89" si="130">MIN(M86:M88)</f>
        <v>6</v>
      </c>
      <c r="N89" s="21">
        <f t="shared" si="130"/>
        <v>7</v>
      </c>
      <c r="O89" s="21">
        <f t="shared" si="130"/>
        <v>4</v>
      </c>
      <c r="P89" s="21">
        <f t="shared" si="130"/>
        <v>5</v>
      </c>
      <c r="Q89" s="21">
        <f t="shared" si="130"/>
        <v>7</v>
      </c>
      <c r="R89" s="21">
        <f t="shared" si="130"/>
        <v>3</v>
      </c>
      <c r="S89" s="21">
        <f t="shared" si="130"/>
        <v>5</v>
      </c>
      <c r="T89" s="21">
        <f t="shared" si="130"/>
        <v>5</v>
      </c>
      <c r="U89" s="21">
        <f t="shared" si="130"/>
        <v>7</v>
      </c>
      <c r="V89" s="21">
        <f>SUM(M89:U89)</f>
        <v>49</v>
      </c>
      <c r="W89" s="21">
        <f>L89+V89</f>
        <v>97</v>
      </c>
      <c r="X89" s="27">
        <f>SUM(X86:X88)/Z85/2</f>
        <v>4.5</v>
      </c>
      <c r="Y89" s="27">
        <f>W89-X89</f>
        <v>92.5</v>
      </c>
      <c r="Z89" s="77"/>
      <c r="AA89" s="27"/>
      <c r="AB89" s="21">
        <f>SUM(AB86:AB88)</f>
        <v>0</v>
      </c>
      <c r="AC89" s="71"/>
    </row>
    <row r="90" spans="1:33" ht="13.5" thickTop="1" x14ac:dyDescent="0.2">
      <c r="A90" s="68" t="s">
        <v>39</v>
      </c>
      <c r="B90" s="91" t="s">
        <v>11</v>
      </c>
      <c r="C90" s="129">
        <v>1</v>
      </c>
      <c r="D90" s="129">
        <v>2</v>
      </c>
      <c r="E90" s="129">
        <v>3</v>
      </c>
      <c r="F90" s="129">
        <v>4</v>
      </c>
      <c r="G90" s="129">
        <v>5</v>
      </c>
      <c r="H90" s="129">
        <v>6</v>
      </c>
      <c r="I90" s="129">
        <v>7</v>
      </c>
      <c r="J90" s="129">
        <v>8</v>
      </c>
      <c r="K90" s="129">
        <v>9</v>
      </c>
      <c r="L90" s="130" t="s">
        <v>12</v>
      </c>
      <c r="M90" s="129">
        <v>10</v>
      </c>
      <c r="N90" s="129">
        <v>11</v>
      </c>
      <c r="O90" s="129">
        <v>12</v>
      </c>
      <c r="P90" s="129">
        <v>13</v>
      </c>
      <c r="Q90" s="129">
        <v>14</v>
      </c>
      <c r="R90" s="129">
        <v>15</v>
      </c>
      <c r="S90" s="129">
        <v>16</v>
      </c>
      <c r="T90" s="129">
        <v>17</v>
      </c>
      <c r="U90" s="129">
        <v>18</v>
      </c>
      <c r="V90" s="130" t="s">
        <v>13</v>
      </c>
      <c r="W90" s="130" t="s">
        <v>14</v>
      </c>
      <c r="X90" s="98" t="s">
        <v>15</v>
      </c>
      <c r="Y90" s="98" t="s">
        <v>16</v>
      </c>
      <c r="Z90" s="131">
        <f>SUM(Z91:Z93)</f>
        <v>1</v>
      </c>
      <c r="AA90" s="98">
        <f>SUM(W92:W93)/Z90</f>
        <v>89</v>
      </c>
      <c r="AB90" s="130"/>
      <c r="AC90" s="100"/>
      <c r="AG90">
        <v>1</v>
      </c>
    </row>
    <row r="91" spans="1:33" x14ac:dyDescent="0.2">
      <c r="A91" s="135"/>
      <c r="B91" s="141">
        <v>43207</v>
      </c>
      <c r="C91" s="73">
        <v>7</v>
      </c>
      <c r="D91" s="73">
        <v>3</v>
      </c>
      <c r="E91" s="73">
        <v>4</v>
      </c>
      <c r="F91" s="73">
        <v>6</v>
      </c>
      <c r="G91" s="73">
        <v>4</v>
      </c>
      <c r="H91" s="73">
        <v>7</v>
      </c>
      <c r="I91" s="73">
        <v>5</v>
      </c>
      <c r="J91" s="73">
        <v>4</v>
      </c>
      <c r="K91" s="73">
        <v>5</v>
      </c>
      <c r="L91" s="10">
        <f>SUM(C91:K91)</f>
        <v>45</v>
      </c>
      <c r="M91" s="73">
        <v>4</v>
      </c>
      <c r="N91" s="73">
        <v>6</v>
      </c>
      <c r="O91" s="73">
        <v>4</v>
      </c>
      <c r="P91" s="73">
        <v>5</v>
      </c>
      <c r="Q91" s="73">
        <v>6</v>
      </c>
      <c r="R91" s="73">
        <v>3</v>
      </c>
      <c r="S91" s="73">
        <v>5</v>
      </c>
      <c r="T91" s="73">
        <v>5</v>
      </c>
      <c r="U91" s="73">
        <v>6</v>
      </c>
      <c r="V91" s="10">
        <f>SUM(M91:U91)</f>
        <v>44</v>
      </c>
      <c r="W91" s="10">
        <f>V91+L91</f>
        <v>89</v>
      </c>
      <c r="X91" s="23">
        <v>10</v>
      </c>
      <c r="Y91" s="23">
        <f>W91-X91</f>
        <v>79</v>
      </c>
      <c r="Z91" s="19">
        <v>1</v>
      </c>
      <c r="AA91" s="66"/>
      <c r="AB91" s="18"/>
      <c r="AC91" s="71"/>
    </row>
    <row r="92" spans="1:33" x14ac:dyDescent="0.2">
      <c r="A92" s="22"/>
      <c r="B92" s="7"/>
      <c r="C92" s="73"/>
      <c r="D92" s="73"/>
      <c r="E92" s="73"/>
      <c r="F92" s="73"/>
      <c r="G92" s="73"/>
      <c r="H92" s="73"/>
      <c r="I92" s="73"/>
      <c r="J92" s="73"/>
      <c r="K92" s="73"/>
      <c r="L92" s="10">
        <f>SUM(C92:K92)</f>
        <v>0</v>
      </c>
      <c r="M92" s="73"/>
      <c r="N92" s="73"/>
      <c r="O92" s="73"/>
      <c r="P92" s="73"/>
      <c r="Q92" s="73"/>
      <c r="R92" s="73"/>
      <c r="S92" s="73"/>
      <c r="T92" s="73"/>
      <c r="U92" s="73"/>
      <c r="V92" s="10">
        <f t="shared" ref="V92" si="131">SUM(M92:U92)</f>
        <v>0</v>
      </c>
      <c r="W92" s="10">
        <f t="shared" ref="W92" si="132">L92+V92</f>
        <v>0</v>
      </c>
      <c r="X92" s="66"/>
      <c r="Y92" s="23">
        <f t="shared" ref="Y92" si="133">W92-X92</f>
        <v>0</v>
      </c>
      <c r="Z92" s="133"/>
      <c r="AA92" s="66"/>
      <c r="AB92" s="18"/>
      <c r="AC92" s="71"/>
    </row>
    <row r="93" spans="1:33" s="72" customFormat="1" ht="13.5" thickBot="1" x14ac:dyDescent="0.25">
      <c r="A93" s="75"/>
      <c r="B93" s="75"/>
      <c r="C93" s="21">
        <f>MIN(C91:C92)</f>
        <v>7</v>
      </c>
      <c r="D93" s="21">
        <f t="shared" ref="D93:K93" si="134">MIN(D91:D92)</f>
        <v>3</v>
      </c>
      <c r="E93" s="21">
        <f t="shared" si="134"/>
        <v>4</v>
      </c>
      <c r="F93" s="21">
        <f t="shared" si="134"/>
        <v>6</v>
      </c>
      <c r="G93" s="21">
        <f t="shared" si="134"/>
        <v>4</v>
      </c>
      <c r="H93" s="21">
        <f t="shared" si="134"/>
        <v>7</v>
      </c>
      <c r="I93" s="21">
        <f t="shared" si="134"/>
        <v>5</v>
      </c>
      <c r="J93" s="21">
        <f t="shared" si="134"/>
        <v>4</v>
      </c>
      <c r="K93" s="21">
        <f t="shared" si="134"/>
        <v>5</v>
      </c>
      <c r="L93" s="21">
        <f>SUM(C93:K93)</f>
        <v>45</v>
      </c>
      <c r="M93" s="21">
        <f t="shared" ref="M93:T93" si="135">MIN(M91:M92)</f>
        <v>4</v>
      </c>
      <c r="N93" s="21">
        <f t="shared" si="135"/>
        <v>6</v>
      </c>
      <c r="O93" s="21">
        <f t="shared" si="135"/>
        <v>4</v>
      </c>
      <c r="P93" s="21">
        <f t="shared" si="135"/>
        <v>5</v>
      </c>
      <c r="Q93" s="21">
        <f t="shared" si="135"/>
        <v>6</v>
      </c>
      <c r="R93" s="21">
        <f t="shared" si="135"/>
        <v>3</v>
      </c>
      <c r="S93" s="21">
        <f t="shared" si="135"/>
        <v>5</v>
      </c>
      <c r="T93" s="21">
        <f t="shared" si="135"/>
        <v>5</v>
      </c>
      <c r="U93" s="21">
        <f>MIN(U91:U92)</f>
        <v>6</v>
      </c>
      <c r="V93" s="21">
        <f>SUM(M93:U93)</f>
        <v>44</v>
      </c>
      <c r="W93" s="21">
        <f>L93+V93</f>
        <v>89</v>
      </c>
      <c r="X93" s="76"/>
      <c r="Y93" s="76"/>
      <c r="Z93" s="77"/>
      <c r="AA93" s="76"/>
      <c r="AB93" s="21">
        <f>SUM(AB91:AB92)+AE93</f>
        <v>0</v>
      </c>
      <c r="AC93" s="134"/>
      <c r="AD93" s="74"/>
      <c r="AE93" s="74"/>
    </row>
    <row r="94" spans="1:33" ht="13.5" thickTop="1" x14ac:dyDescent="0.2">
      <c r="A94" s="5" t="s">
        <v>81</v>
      </c>
      <c r="B94" s="91" t="s">
        <v>11</v>
      </c>
      <c r="C94" s="129">
        <v>1</v>
      </c>
      <c r="D94" s="129">
        <v>2</v>
      </c>
      <c r="E94" s="129">
        <v>3</v>
      </c>
      <c r="F94" s="129">
        <v>4</v>
      </c>
      <c r="G94" s="129">
        <v>5</v>
      </c>
      <c r="H94" s="129">
        <v>6</v>
      </c>
      <c r="I94" s="129">
        <v>7</v>
      </c>
      <c r="J94" s="129">
        <v>8</v>
      </c>
      <c r="K94" s="129">
        <v>9</v>
      </c>
      <c r="L94" s="130" t="s">
        <v>12</v>
      </c>
      <c r="M94" s="129">
        <v>10</v>
      </c>
      <c r="N94" s="129">
        <v>11</v>
      </c>
      <c r="O94" s="129">
        <v>12</v>
      </c>
      <c r="P94" s="129">
        <v>13</v>
      </c>
      <c r="Q94" s="129">
        <v>14</v>
      </c>
      <c r="R94" s="129">
        <v>15</v>
      </c>
      <c r="S94" s="129">
        <v>16</v>
      </c>
      <c r="T94" s="129">
        <v>17</v>
      </c>
      <c r="U94" s="129">
        <v>18</v>
      </c>
      <c r="V94" s="130" t="s">
        <v>13</v>
      </c>
      <c r="W94" s="130" t="s">
        <v>14</v>
      </c>
      <c r="X94" s="98" t="s">
        <v>15</v>
      </c>
      <c r="Y94" s="98" t="s">
        <v>16</v>
      </c>
      <c r="Z94" s="131">
        <f>SUM(Z95:Z96)</f>
        <v>1</v>
      </c>
      <c r="AA94" s="98">
        <f>SUM(W96:W96)/Z94</f>
        <v>0</v>
      </c>
      <c r="AB94" s="130"/>
      <c r="AC94" s="100"/>
      <c r="AG94">
        <v>1</v>
      </c>
    </row>
    <row r="95" spans="1:33" s="72" customFormat="1" x14ac:dyDescent="0.2">
      <c r="A95" s="143"/>
      <c r="B95" s="141">
        <v>43207</v>
      </c>
      <c r="C95" s="73">
        <v>5</v>
      </c>
      <c r="D95" s="73">
        <v>4</v>
      </c>
      <c r="E95" s="73">
        <v>5</v>
      </c>
      <c r="F95" s="73">
        <v>6</v>
      </c>
      <c r="G95" s="73">
        <v>4</v>
      </c>
      <c r="H95" s="73">
        <v>3</v>
      </c>
      <c r="I95" s="73">
        <v>6</v>
      </c>
      <c r="J95" s="73">
        <v>4</v>
      </c>
      <c r="K95" s="73">
        <v>8</v>
      </c>
      <c r="L95" s="73">
        <f>SUM(C95:K95)</f>
        <v>45</v>
      </c>
      <c r="M95" s="73">
        <v>4</v>
      </c>
      <c r="N95" s="73">
        <v>4</v>
      </c>
      <c r="O95" s="73">
        <v>4</v>
      </c>
      <c r="P95" s="73">
        <v>5</v>
      </c>
      <c r="Q95" s="73">
        <v>5</v>
      </c>
      <c r="R95" s="73">
        <v>3</v>
      </c>
      <c r="S95" s="73">
        <v>4</v>
      </c>
      <c r="T95" s="73">
        <v>6</v>
      </c>
      <c r="U95" s="73">
        <v>6</v>
      </c>
      <c r="V95" s="73">
        <f>SUM(M95:U95)</f>
        <v>41</v>
      </c>
      <c r="W95" s="73">
        <f>V95+L95</f>
        <v>86</v>
      </c>
      <c r="X95" s="142">
        <v>10</v>
      </c>
      <c r="Y95" s="142">
        <f>W95-X95</f>
        <v>76</v>
      </c>
      <c r="Z95" s="133">
        <v>1</v>
      </c>
      <c r="AA95" s="142"/>
      <c r="AB95" s="73"/>
      <c r="AC95" s="145"/>
      <c r="AD95" s="74"/>
      <c r="AE95" s="74"/>
    </row>
    <row r="96" spans="1:33" x14ac:dyDescent="0.2">
      <c r="C96" s="74"/>
      <c r="D96" s="74"/>
      <c r="E96" s="74"/>
      <c r="F96" s="74"/>
      <c r="G96" s="74"/>
      <c r="H96" s="74"/>
      <c r="I96" s="74"/>
      <c r="J96" s="74"/>
      <c r="K96" s="74"/>
      <c r="L96" s="73">
        <f t="shared" ref="L96:L97" si="136">SUM(C96:K96)</f>
        <v>0</v>
      </c>
      <c r="M96" s="74"/>
      <c r="N96" s="74"/>
      <c r="O96" s="74"/>
      <c r="P96" s="74"/>
      <c r="Q96" s="74"/>
      <c r="R96" s="74"/>
      <c r="S96" s="74"/>
      <c r="T96" s="74"/>
      <c r="U96" s="74"/>
      <c r="V96" s="73">
        <f t="shared" ref="V96:V97" si="137">SUM(M96:U96)</f>
        <v>0</v>
      </c>
      <c r="W96" s="73">
        <f t="shared" ref="W96:W97" si="138">V96+L96</f>
        <v>0</v>
      </c>
      <c r="Y96" s="23">
        <f t="shared" ref="Y96" si="139">W96-X96</f>
        <v>0</v>
      </c>
      <c r="Z96" s="72"/>
      <c r="AB96" s="10"/>
    </row>
    <row r="97" spans="1:33" ht="13.5" thickBot="1" x14ac:dyDescent="0.25">
      <c r="A97" s="46"/>
      <c r="B97" s="20" t="s">
        <v>5</v>
      </c>
      <c r="C97" s="21">
        <f>MIN(C95:C96)</f>
        <v>5</v>
      </c>
      <c r="D97" s="21">
        <f t="shared" ref="D97:K97" si="140">MIN(D95:D96)</f>
        <v>4</v>
      </c>
      <c r="E97" s="21">
        <f t="shared" si="140"/>
        <v>5</v>
      </c>
      <c r="F97" s="21">
        <f t="shared" si="140"/>
        <v>6</v>
      </c>
      <c r="G97" s="21">
        <f t="shared" si="140"/>
        <v>4</v>
      </c>
      <c r="H97" s="21">
        <f t="shared" si="140"/>
        <v>3</v>
      </c>
      <c r="I97" s="21">
        <f t="shared" si="140"/>
        <v>6</v>
      </c>
      <c r="J97" s="21">
        <f t="shared" si="140"/>
        <v>4</v>
      </c>
      <c r="K97" s="21">
        <f t="shared" si="140"/>
        <v>8</v>
      </c>
      <c r="L97" s="73">
        <f t="shared" si="136"/>
        <v>45</v>
      </c>
      <c r="M97" s="21">
        <f>MIN(M95:M96)</f>
        <v>4</v>
      </c>
      <c r="N97" s="21">
        <f t="shared" ref="N97:U97" si="141">MIN(N95:N96)</f>
        <v>4</v>
      </c>
      <c r="O97" s="21">
        <f t="shared" si="141"/>
        <v>4</v>
      </c>
      <c r="P97" s="21">
        <f t="shared" si="141"/>
        <v>5</v>
      </c>
      <c r="Q97" s="21">
        <f t="shared" si="141"/>
        <v>5</v>
      </c>
      <c r="R97" s="21">
        <f t="shared" si="141"/>
        <v>3</v>
      </c>
      <c r="S97" s="21">
        <f t="shared" si="141"/>
        <v>4</v>
      </c>
      <c r="T97" s="21">
        <f t="shared" si="141"/>
        <v>6</v>
      </c>
      <c r="U97" s="21">
        <f t="shared" si="141"/>
        <v>6</v>
      </c>
      <c r="V97" s="73">
        <f t="shared" si="137"/>
        <v>41</v>
      </c>
      <c r="W97" s="73">
        <f t="shared" si="138"/>
        <v>86</v>
      </c>
      <c r="X97" s="27">
        <f>SUM(X95:X96)/Z94/2</f>
        <v>5</v>
      </c>
      <c r="Y97" s="27">
        <f>W97-X97</f>
        <v>81</v>
      </c>
      <c r="Z97" s="77"/>
      <c r="AA97" s="27"/>
      <c r="AB97" s="21">
        <f>SUM(AB96:AB96)</f>
        <v>0</v>
      </c>
      <c r="AC97" s="70"/>
    </row>
    <row r="98" spans="1:33" ht="13.5" thickTop="1" x14ac:dyDescent="0.2">
      <c r="A98" s="5" t="s">
        <v>40</v>
      </c>
      <c r="B98" s="91" t="s">
        <v>11</v>
      </c>
      <c r="C98" s="129">
        <v>1</v>
      </c>
      <c r="D98" s="129">
        <v>2</v>
      </c>
      <c r="E98" s="129">
        <v>3</v>
      </c>
      <c r="F98" s="129">
        <v>4</v>
      </c>
      <c r="G98" s="129">
        <v>5</v>
      </c>
      <c r="H98" s="129">
        <v>6</v>
      </c>
      <c r="I98" s="129">
        <v>7</v>
      </c>
      <c r="J98" s="129">
        <v>8</v>
      </c>
      <c r="K98" s="129">
        <v>9</v>
      </c>
      <c r="L98" s="130" t="s">
        <v>12</v>
      </c>
      <c r="M98" s="129">
        <v>10</v>
      </c>
      <c r="N98" s="129">
        <v>11</v>
      </c>
      <c r="O98" s="129">
        <v>12</v>
      </c>
      <c r="P98" s="129">
        <v>13</v>
      </c>
      <c r="Q98" s="129">
        <v>14</v>
      </c>
      <c r="R98" s="129">
        <v>15</v>
      </c>
      <c r="S98" s="129">
        <v>16</v>
      </c>
      <c r="T98" s="129">
        <v>17</v>
      </c>
      <c r="U98" s="129">
        <v>18</v>
      </c>
      <c r="V98" s="130" t="s">
        <v>13</v>
      </c>
      <c r="W98" s="130" t="s">
        <v>14</v>
      </c>
      <c r="X98" s="98" t="s">
        <v>15</v>
      </c>
      <c r="Y98" s="98" t="s">
        <v>16</v>
      </c>
      <c r="Z98" s="131">
        <f>SUM(Z99:Z99)</f>
        <v>0</v>
      </c>
      <c r="AA98" s="98" t="e">
        <f>SUM(W99:W99)/Z98</f>
        <v>#DIV/0!</v>
      </c>
      <c r="AB98" s="130"/>
      <c r="AC98" s="100"/>
      <c r="AG98">
        <v>1</v>
      </c>
    </row>
    <row r="99" spans="1:33" x14ac:dyDescent="0.2">
      <c r="C99" s="74"/>
      <c r="D99" s="74"/>
      <c r="E99" s="74"/>
      <c r="F99" s="74"/>
      <c r="G99" s="74"/>
      <c r="H99" s="74"/>
      <c r="I99" s="74"/>
      <c r="J99" s="74"/>
      <c r="K99" s="74"/>
      <c r="L99" s="10">
        <f t="shared" ref="L99" si="142">SUM(C99:K99)</f>
        <v>0</v>
      </c>
      <c r="M99" s="74"/>
      <c r="N99" s="74"/>
      <c r="O99" s="74"/>
      <c r="P99" s="74"/>
      <c r="Q99" s="74"/>
      <c r="R99" s="74"/>
      <c r="S99" s="74"/>
      <c r="T99" s="74"/>
      <c r="U99" s="74"/>
      <c r="V99" s="10">
        <f t="shared" ref="V99" si="143">SUM(M99:U99)</f>
        <v>0</v>
      </c>
      <c r="W99" s="10">
        <f t="shared" ref="W99" si="144">V99+L99</f>
        <v>0</v>
      </c>
      <c r="Y99" s="23">
        <f t="shared" ref="Y99" si="145">W99-X99</f>
        <v>0</v>
      </c>
      <c r="Z99" s="72"/>
      <c r="AB99" s="10"/>
    </row>
    <row r="100" spans="1:33" ht="13.5" thickBot="1" x14ac:dyDescent="0.25">
      <c r="A100" s="46"/>
      <c r="B100" s="20" t="s">
        <v>5</v>
      </c>
      <c r="C100" s="21">
        <f t="shared" ref="C100:K100" si="146">MIN(C99:C99)</f>
        <v>0</v>
      </c>
      <c r="D100" s="21">
        <f t="shared" si="146"/>
        <v>0</v>
      </c>
      <c r="E100" s="21">
        <f t="shared" si="146"/>
        <v>0</v>
      </c>
      <c r="F100" s="21">
        <f t="shared" si="146"/>
        <v>0</v>
      </c>
      <c r="G100" s="21">
        <f t="shared" si="146"/>
        <v>0</v>
      </c>
      <c r="H100" s="21">
        <f t="shared" si="146"/>
        <v>0</v>
      </c>
      <c r="I100" s="21">
        <f t="shared" si="146"/>
        <v>0</v>
      </c>
      <c r="J100" s="21">
        <f t="shared" si="146"/>
        <v>0</v>
      </c>
      <c r="K100" s="21">
        <f t="shared" si="146"/>
        <v>0</v>
      </c>
      <c r="L100" s="21">
        <f>SUM(C100:K100)</f>
        <v>0</v>
      </c>
      <c r="M100" s="21">
        <f t="shared" ref="M100:U100" si="147">MIN(M99:M99)</f>
        <v>0</v>
      </c>
      <c r="N100" s="21">
        <f t="shared" si="147"/>
        <v>0</v>
      </c>
      <c r="O100" s="21">
        <f t="shared" si="147"/>
        <v>0</v>
      </c>
      <c r="P100" s="21">
        <f t="shared" si="147"/>
        <v>0</v>
      </c>
      <c r="Q100" s="21">
        <f t="shared" si="147"/>
        <v>0</v>
      </c>
      <c r="R100" s="21">
        <f t="shared" si="147"/>
        <v>0</v>
      </c>
      <c r="S100" s="21">
        <f t="shared" si="147"/>
        <v>0</v>
      </c>
      <c r="T100" s="21">
        <f t="shared" si="147"/>
        <v>0</v>
      </c>
      <c r="U100" s="21">
        <f t="shared" si="147"/>
        <v>0</v>
      </c>
      <c r="V100" s="21">
        <f>SUM(M100:U100)</f>
        <v>0</v>
      </c>
      <c r="W100" s="21">
        <f>L100+V100</f>
        <v>0</v>
      </c>
      <c r="X100" s="27" t="e">
        <f>SUM(X99:X99)/Z98/2</f>
        <v>#DIV/0!</v>
      </c>
      <c r="Y100" s="27" t="e">
        <f>W100-X100</f>
        <v>#DIV/0!</v>
      </c>
      <c r="Z100" s="77"/>
      <c r="AA100" s="27"/>
      <c r="AB100" s="21">
        <f>SUM(AB99:AB99)</f>
        <v>0</v>
      </c>
      <c r="AC100" s="70"/>
    </row>
    <row r="101" spans="1:33" ht="13.5" thickTop="1" x14ac:dyDescent="0.2">
      <c r="A101" s="5" t="s">
        <v>38</v>
      </c>
      <c r="B101" s="91" t="s">
        <v>11</v>
      </c>
      <c r="C101" s="129">
        <v>1</v>
      </c>
      <c r="D101" s="129">
        <v>2</v>
      </c>
      <c r="E101" s="129">
        <v>3</v>
      </c>
      <c r="F101" s="129">
        <v>4</v>
      </c>
      <c r="G101" s="129">
        <v>5</v>
      </c>
      <c r="H101" s="129">
        <v>6</v>
      </c>
      <c r="I101" s="129">
        <v>7</v>
      </c>
      <c r="J101" s="129">
        <v>8</v>
      </c>
      <c r="K101" s="129">
        <v>9</v>
      </c>
      <c r="L101" s="130" t="s">
        <v>12</v>
      </c>
      <c r="M101" s="129">
        <v>10</v>
      </c>
      <c r="N101" s="129">
        <v>11</v>
      </c>
      <c r="O101" s="129">
        <v>12</v>
      </c>
      <c r="P101" s="129">
        <v>13</v>
      </c>
      <c r="Q101" s="129">
        <v>14</v>
      </c>
      <c r="R101" s="129">
        <v>15</v>
      </c>
      <c r="S101" s="129">
        <v>16</v>
      </c>
      <c r="T101" s="129">
        <v>17</v>
      </c>
      <c r="U101" s="129">
        <v>18</v>
      </c>
      <c r="V101" s="130" t="s">
        <v>13</v>
      </c>
      <c r="W101" s="130" t="s">
        <v>14</v>
      </c>
      <c r="X101" s="98" t="s">
        <v>15</v>
      </c>
      <c r="Y101" s="98" t="s">
        <v>16</v>
      </c>
      <c r="Z101" s="131">
        <f>SUM(Z102:Z104)</f>
        <v>0</v>
      </c>
      <c r="AA101" s="98" t="e">
        <f>SUM(W102:W104)/Z101</f>
        <v>#DIV/0!</v>
      </c>
      <c r="AB101" s="130"/>
      <c r="AC101" s="100"/>
      <c r="AG101">
        <v>1</v>
      </c>
    </row>
    <row r="102" spans="1:33" s="72" customFormat="1" x14ac:dyDescent="0.2">
      <c r="A102" s="143"/>
      <c r="B102" s="141"/>
      <c r="C102" s="73"/>
      <c r="D102" s="73"/>
      <c r="E102" s="73"/>
      <c r="F102" s="73"/>
      <c r="G102" s="73"/>
      <c r="H102" s="73"/>
      <c r="I102" s="73"/>
      <c r="J102" s="73"/>
      <c r="K102" s="73"/>
      <c r="L102" s="10"/>
      <c r="M102" s="73"/>
      <c r="N102" s="73"/>
      <c r="O102" s="73"/>
      <c r="P102" s="73"/>
      <c r="Q102" s="73"/>
      <c r="R102" s="73"/>
      <c r="S102" s="73"/>
      <c r="T102" s="73"/>
      <c r="U102" s="73"/>
      <c r="V102" s="10"/>
      <c r="W102" s="10"/>
      <c r="X102" s="142"/>
      <c r="Y102" s="23"/>
      <c r="Z102" s="133"/>
      <c r="AA102" s="142"/>
      <c r="AB102" s="73"/>
      <c r="AC102" s="145"/>
      <c r="AD102" s="74"/>
      <c r="AE102" s="74"/>
    </row>
    <row r="103" spans="1:33" s="72" customFormat="1" x14ac:dyDescent="0.2">
      <c r="A103" s="143"/>
      <c r="B103" s="145"/>
      <c r="C103" s="73"/>
      <c r="D103" s="73"/>
      <c r="E103" s="73"/>
      <c r="F103" s="73"/>
      <c r="G103" s="73"/>
      <c r="H103" s="73"/>
      <c r="I103" s="73"/>
      <c r="J103" s="73"/>
      <c r="K103" s="73"/>
      <c r="L103" s="10">
        <f t="shared" ref="L103:L104" si="148">SUM(C103:K103)</f>
        <v>0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10">
        <f t="shared" ref="V103" si="149">SUM(M103:U103)</f>
        <v>0</v>
      </c>
      <c r="W103" s="10">
        <f t="shared" ref="W103" si="150">L103+V103</f>
        <v>0</v>
      </c>
      <c r="X103" s="142"/>
      <c r="Y103" s="23">
        <f t="shared" ref="Y103:Y104" si="151">W103-X103</f>
        <v>0</v>
      </c>
      <c r="Z103" s="133"/>
      <c r="AA103" s="142"/>
      <c r="AB103" s="73"/>
      <c r="AC103" s="145"/>
      <c r="AD103" s="74"/>
      <c r="AE103" s="74"/>
    </row>
    <row r="104" spans="1:33" x14ac:dyDescent="0.2">
      <c r="C104" s="74"/>
      <c r="D104" s="74"/>
      <c r="E104" s="74"/>
      <c r="F104" s="74"/>
      <c r="G104" s="74"/>
      <c r="H104" s="74"/>
      <c r="I104" s="74"/>
      <c r="J104" s="74"/>
      <c r="K104" s="74"/>
      <c r="L104" s="10">
        <f t="shared" si="148"/>
        <v>0</v>
      </c>
      <c r="M104" s="74"/>
      <c r="N104" s="74"/>
      <c r="O104" s="74"/>
      <c r="P104" s="74"/>
      <c r="Q104" s="74"/>
      <c r="R104" s="74"/>
      <c r="S104" s="74"/>
      <c r="T104" s="74"/>
      <c r="U104" s="74"/>
      <c r="V104" s="10">
        <f t="shared" ref="V104" si="152">SUM(M104:U104)</f>
        <v>0</v>
      </c>
      <c r="W104" s="10">
        <f t="shared" ref="W104" si="153">L104+V104</f>
        <v>0</v>
      </c>
      <c r="Y104" s="23">
        <f t="shared" si="151"/>
        <v>0</v>
      </c>
      <c r="Z104" s="72"/>
      <c r="AB104" s="10"/>
    </row>
    <row r="105" spans="1:33" s="72" customFormat="1" ht="13.5" thickBot="1" x14ac:dyDescent="0.25">
      <c r="A105" s="75"/>
      <c r="B105" s="47" t="s">
        <v>5</v>
      </c>
      <c r="C105" s="21">
        <f>MIN(C102:C104)</f>
        <v>0</v>
      </c>
      <c r="D105" s="21">
        <f t="shared" ref="D105:K105" si="154">MIN(D102:D104)</f>
        <v>0</v>
      </c>
      <c r="E105" s="21">
        <f t="shared" si="154"/>
        <v>0</v>
      </c>
      <c r="F105" s="21">
        <f t="shared" si="154"/>
        <v>0</v>
      </c>
      <c r="G105" s="21">
        <f t="shared" si="154"/>
        <v>0</v>
      </c>
      <c r="H105" s="21">
        <f t="shared" si="154"/>
        <v>0</v>
      </c>
      <c r="I105" s="21">
        <f t="shared" si="154"/>
        <v>0</v>
      </c>
      <c r="J105" s="21">
        <f t="shared" si="154"/>
        <v>0</v>
      </c>
      <c r="K105" s="21">
        <f t="shared" si="154"/>
        <v>0</v>
      </c>
      <c r="L105" s="21">
        <f>SUM(C105:K105)</f>
        <v>0</v>
      </c>
      <c r="M105" s="21">
        <f>MIN(M102:M104)</f>
        <v>0</v>
      </c>
      <c r="N105" s="21">
        <f t="shared" ref="N105:U105" si="155">MIN(N102:N104)</f>
        <v>0</v>
      </c>
      <c r="O105" s="21">
        <f t="shared" si="155"/>
        <v>0</v>
      </c>
      <c r="P105" s="21">
        <f t="shared" si="155"/>
        <v>0</v>
      </c>
      <c r="Q105" s="21">
        <f t="shared" si="155"/>
        <v>0</v>
      </c>
      <c r="R105" s="21">
        <f t="shared" si="155"/>
        <v>0</v>
      </c>
      <c r="S105" s="21">
        <f t="shared" si="155"/>
        <v>0</v>
      </c>
      <c r="T105" s="21">
        <f t="shared" si="155"/>
        <v>0</v>
      </c>
      <c r="U105" s="21">
        <f t="shared" si="155"/>
        <v>0</v>
      </c>
      <c r="V105" s="21">
        <f>SUM(M105:U105)</f>
        <v>0</v>
      </c>
      <c r="W105" s="21">
        <f>L105+V105</f>
        <v>0</v>
      </c>
      <c r="X105" s="27" t="e">
        <f>SUM(X102:X104)/Z101/2</f>
        <v>#DIV/0!</v>
      </c>
      <c r="Y105" s="27" t="e">
        <f>W105-X105</f>
        <v>#DIV/0!</v>
      </c>
      <c r="Z105" s="77"/>
      <c r="AA105" s="27"/>
      <c r="AB105" s="21">
        <f>SUM(AB102:AB104)</f>
        <v>0</v>
      </c>
      <c r="AC105" s="47"/>
      <c r="AD105" s="10"/>
      <c r="AE105" s="10"/>
    </row>
    <row r="106" spans="1:33" ht="13.5" thickTop="1" x14ac:dyDescent="0.2">
      <c r="A106" s="5" t="s">
        <v>41</v>
      </c>
      <c r="B106" s="91" t="s">
        <v>11</v>
      </c>
      <c r="C106" s="129">
        <v>1</v>
      </c>
      <c r="D106" s="129">
        <v>2</v>
      </c>
      <c r="E106" s="129">
        <v>3</v>
      </c>
      <c r="F106" s="129">
        <v>4</v>
      </c>
      <c r="G106" s="129">
        <v>5</v>
      </c>
      <c r="H106" s="129">
        <v>6</v>
      </c>
      <c r="I106" s="129">
        <v>7</v>
      </c>
      <c r="J106" s="129">
        <v>8</v>
      </c>
      <c r="K106" s="129">
        <v>9</v>
      </c>
      <c r="L106" s="130" t="s">
        <v>12</v>
      </c>
      <c r="M106" s="129">
        <v>10</v>
      </c>
      <c r="N106" s="129">
        <v>11</v>
      </c>
      <c r="O106" s="129">
        <v>12</v>
      </c>
      <c r="P106" s="129">
        <v>13</v>
      </c>
      <c r="Q106" s="129">
        <v>14</v>
      </c>
      <c r="R106" s="129">
        <v>15</v>
      </c>
      <c r="S106" s="129">
        <v>16</v>
      </c>
      <c r="T106" s="129">
        <v>17</v>
      </c>
      <c r="U106" s="129">
        <v>18</v>
      </c>
      <c r="V106" s="130" t="s">
        <v>13</v>
      </c>
      <c r="W106" s="130" t="s">
        <v>14</v>
      </c>
      <c r="X106" s="98" t="s">
        <v>15</v>
      </c>
      <c r="Y106" s="98" t="s">
        <v>16</v>
      </c>
      <c r="Z106" s="131">
        <f>SUM(Z107:Z108)</f>
        <v>0</v>
      </c>
      <c r="AA106" s="98" t="e">
        <f>SUM(W107:W108)/Z106</f>
        <v>#DIV/0!</v>
      </c>
      <c r="AB106" s="130"/>
      <c r="AC106" s="100"/>
      <c r="AG106">
        <v>1</v>
      </c>
    </row>
    <row r="107" spans="1:33" x14ac:dyDescent="0.2">
      <c r="B107" s="7"/>
      <c r="C107" s="74"/>
      <c r="D107" s="74"/>
      <c r="E107" s="74"/>
      <c r="F107" s="74"/>
      <c r="G107" s="74"/>
      <c r="H107" s="74"/>
      <c r="I107" s="74"/>
      <c r="J107" s="74"/>
      <c r="K107" s="74"/>
      <c r="M107" s="74"/>
      <c r="N107" s="74"/>
      <c r="O107" s="74"/>
      <c r="P107" s="74"/>
      <c r="Q107" s="74"/>
      <c r="R107" s="74"/>
      <c r="S107" s="74"/>
      <c r="T107" s="74"/>
      <c r="U107" s="74"/>
      <c r="Y107" s="23"/>
      <c r="Z107" s="72"/>
      <c r="AB107" s="10"/>
    </row>
    <row r="108" spans="1:33" x14ac:dyDescent="0.2">
      <c r="C108" s="74"/>
      <c r="D108" s="74"/>
      <c r="E108" s="74"/>
      <c r="F108" s="74"/>
      <c r="G108" s="74"/>
      <c r="H108" s="74"/>
      <c r="I108" s="74"/>
      <c r="J108" s="74"/>
      <c r="K108" s="74"/>
      <c r="L108" s="10">
        <f t="shared" ref="L108" si="156">SUM(C108:K108)</f>
        <v>0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10">
        <f t="shared" ref="V108" si="157">SUM(M108:U108)</f>
        <v>0</v>
      </c>
      <c r="W108" s="10">
        <f t="shared" ref="W108" si="158">L108+V108</f>
        <v>0</v>
      </c>
      <c r="Y108" s="23">
        <f t="shared" ref="Y108" si="159">W108-X108</f>
        <v>0</v>
      </c>
      <c r="Z108" s="72"/>
      <c r="AB108" s="10"/>
    </row>
    <row r="109" spans="1:33" ht="13.5" thickBot="1" x14ac:dyDescent="0.25">
      <c r="A109" s="46"/>
      <c r="B109" s="20" t="s">
        <v>5</v>
      </c>
      <c r="C109" s="21">
        <f t="shared" ref="C109:K109" si="160">MIN(C107:C108)</f>
        <v>0</v>
      </c>
      <c r="D109" s="21">
        <f t="shared" si="160"/>
        <v>0</v>
      </c>
      <c r="E109" s="21">
        <f t="shared" si="160"/>
        <v>0</v>
      </c>
      <c r="F109" s="21">
        <f t="shared" si="160"/>
        <v>0</v>
      </c>
      <c r="G109" s="21">
        <f t="shared" si="160"/>
        <v>0</v>
      </c>
      <c r="H109" s="21">
        <f t="shared" si="160"/>
        <v>0</v>
      </c>
      <c r="I109" s="21">
        <f t="shared" si="160"/>
        <v>0</v>
      </c>
      <c r="J109" s="21">
        <f t="shared" si="160"/>
        <v>0</v>
      </c>
      <c r="K109" s="21">
        <f t="shared" si="160"/>
        <v>0</v>
      </c>
      <c r="L109" s="21">
        <f>SUM(C109:K109)</f>
        <v>0</v>
      </c>
      <c r="M109" s="21">
        <f t="shared" ref="M109:U109" si="161">MIN(M107:M108)</f>
        <v>0</v>
      </c>
      <c r="N109" s="21">
        <f t="shared" si="161"/>
        <v>0</v>
      </c>
      <c r="O109" s="21">
        <f t="shared" si="161"/>
        <v>0</v>
      </c>
      <c r="P109" s="21">
        <f t="shared" si="161"/>
        <v>0</v>
      </c>
      <c r="Q109" s="21">
        <f t="shared" si="161"/>
        <v>0</v>
      </c>
      <c r="R109" s="21">
        <f t="shared" si="161"/>
        <v>0</v>
      </c>
      <c r="S109" s="21">
        <f t="shared" si="161"/>
        <v>0</v>
      </c>
      <c r="T109" s="21">
        <f t="shared" si="161"/>
        <v>0</v>
      </c>
      <c r="U109" s="21">
        <f t="shared" si="161"/>
        <v>0</v>
      </c>
      <c r="V109" s="21">
        <f>SUM(M109:U109)</f>
        <v>0</v>
      </c>
      <c r="W109" s="21">
        <f>L109+V109</f>
        <v>0</v>
      </c>
      <c r="X109" s="27" t="e">
        <f>SUM(X107:X108)/Z106/2</f>
        <v>#DIV/0!</v>
      </c>
      <c r="Y109" s="27" t="e">
        <f>W109-X109</f>
        <v>#DIV/0!</v>
      </c>
      <c r="Z109" s="77"/>
      <c r="AA109" s="27"/>
      <c r="AB109" s="21">
        <f>SUM(AB107:AB108)</f>
        <v>0</v>
      </c>
      <c r="AC109" s="70"/>
    </row>
    <row r="110" spans="1:33" ht="13.5" thickTop="1" x14ac:dyDescent="0.2">
      <c r="A110" s="5" t="s">
        <v>86</v>
      </c>
      <c r="B110" s="91" t="s">
        <v>11</v>
      </c>
      <c r="C110" s="129">
        <v>1</v>
      </c>
      <c r="D110" s="129">
        <v>2</v>
      </c>
      <c r="E110" s="129">
        <v>3</v>
      </c>
      <c r="F110" s="129">
        <v>4</v>
      </c>
      <c r="G110" s="129">
        <v>5</v>
      </c>
      <c r="H110" s="129">
        <v>6</v>
      </c>
      <c r="I110" s="129">
        <v>7</v>
      </c>
      <c r="J110" s="129">
        <v>8</v>
      </c>
      <c r="K110" s="129">
        <v>9</v>
      </c>
      <c r="L110" s="130" t="s">
        <v>12</v>
      </c>
      <c r="M110" s="129">
        <v>10</v>
      </c>
      <c r="N110" s="129">
        <v>11</v>
      </c>
      <c r="O110" s="129">
        <v>12</v>
      </c>
      <c r="P110" s="129">
        <v>13</v>
      </c>
      <c r="Q110" s="129">
        <v>14</v>
      </c>
      <c r="R110" s="129">
        <v>15</v>
      </c>
      <c r="S110" s="129">
        <v>16</v>
      </c>
      <c r="T110" s="129">
        <v>17</v>
      </c>
      <c r="U110" s="129">
        <v>18</v>
      </c>
      <c r="V110" s="130" t="s">
        <v>13</v>
      </c>
      <c r="W110" s="130" t="s">
        <v>14</v>
      </c>
      <c r="X110" s="98" t="s">
        <v>15</v>
      </c>
      <c r="Y110" s="98" t="s">
        <v>16</v>
      </c>
      <c r="Z110" s="131">
        <f>SUM(Z111:Z112)</f>
        <v>1</v>
      </c>
      <c r="AA110" s="98">
        <f>SUM(W111:W112)/Z110</f>
        <v>93</v>
      </c>
      <c r="AB110" s="130"/>
      <c r="AC110" s="100"/>
      <c r="AG110">
        <v>1</v>
      </c>
    </row>
    <row r="111" spans="1:33" x14ac:dyDescent="0.2">
      <c r="B111" s="7">
        <v>43207</v>
      </c>
      <c r="C111" s="74">
        <v>6</v>
      </c>
      <c r="D111" s="74">
        <v>4</v>
      </c>
      <c r="E111" s="74">
        <v>6</v>
      </c>
      <c r="F111" s="74">
        <v>5</v>
      </c>
      <c r="G111" s="74">
        <v>5</v>
      </c>
      <c r="H111" s="74">
        <v>3</v>
      </c>
      <c r="I111" s="74">
        <v>6</v>
      </c>
      <c r="J111" s="74">
        <v>5</v>
      </c>
      <c r="K111" s="74">
        <v>6</v>
      </c>
      <c r="L111" s="10">
        <f>SUM(C111:K111)</f>
        <v>46</v>
      </c>
      <c r="M111" s="74">
        <v>4</v>
      </c>
      <c r="N111" s="74">
        <v>5</v>
      </c>
      <c r="O111" s="74">
        <v>4</v>
      </c>
      <c r="P111" s="74">
        <v>7</v>
      </c>
      <c r="Q111" s="74">
        <v>6</v>
      </c>
      <c r="R111" s="74">
        <v>6</v>
      </c>
      <c r="S111" s="74">
        <v>5</v>
      </c>
      <c r="T111" s="74">
        <v>4</v>
      </c>
      <c r="U111" s="74">
        <v>6</v>
      </c>
      <c r="V111" s="10">
        <f>SUM(M111:U111)</f>
        <v>47</v>
      </c>
      <c r="W111" s="10">
        <f>V111+L111</f>
        <v>93</v>
      </c>
      <c r="X111" s="23">
        <v>13</v>
      </c>
      <c r="Y111" s="23">
        <f>W111-X111</f>
        <v>80</v>
      </c>
      <c r="Z111" s="72">
        <v>1</v>
      </c>
      <c r="AB111" s="10"/>
    </row>
    <row r="112" spans="1:33" x14ac:dyDescent="0.2">
      <c r="B112" s="7"/>
      <c r="C112" s="74"/>
      <c r="D112" s="74"/>
      <c r="E112" s="74"/>
      <c r="F112" s="74"/>
      <c r="G112" s="74"/>
      <c r="H112" s="74"/>
      <c r="I112" s="74"/>
      <c r="J112" s="74"/>
      <c r="K112" s="74"/>
      <c r="L112" s="10">
        <f>SUM(C112:K112)</f>
        <v>0</v>
      </c>
      <c r="M112" s="74"/>
      <c r="N112" s="74"/>
      <c r="O112" s="74"/>
      <c r="P112" s="74"/>
      <c r="Q112" s="74"/>
      <c r="R112" s="74"/>
      <c r="S112" s="74"/>
      <c r="T112" s="74"/>
      <c r="U112" s="74"/>
      <c r="V112" s="10">
        <f>SUM(M112:U112)</f>
        <v>0</v>
      </c>
      <c r="W112" s="10">
        <f>L112+V112</f>
        <v>0</v>
      </c>
      <c r="Y112" s="23">
        <f t="shared" ref="Y112" si="162">W112-X112</f>
        <v>0</v>
      </c>
      <c r="Z112" s="72"/>
      <c r="AB112" s="10"/>
    </row>
    <row r="113" spans="1:31" ht="13.5" thickBot="1" x14ac:dyDescent="0.25">
      <c r="A113" s="46"/>
      <c r="B113" s="20" t="s">
        <v>5</v>
      </c>
      <c r="C113" s="21">
        <f>SUM(C111:C112)</f>
        <v>6</v>
      </c>
      <c r="D113" s="21">
        <f t="shared" ref="D113:K113" si="163">SUM(D111:D112)</f>
        <v>4</v>
      </c>
      <c r="E113" s="21">
        <f t="shared" si="163"/>
        <v>6</v>
      </c>
      <c r="F113" s="21">
        <f t="shared" si="163"/>
        <v>5</v>
      </c>
      <c r="G113" s="21">
        <f t="shared" si="163"/>
        <v>5</v>
      </c>
      <c r="H113" s="21">
        <f t="shared" si="163"/>
        <v>3</v>
      </c>
      <c r="I113" s="21">
        <f t="shared" si="163"/>
        <v>6</v>
      </c>
      <c r="J113" s="21">
        <f t="shared" si="163"/>
        <v>5</v>
      </c>
      <c r="K113" s="21">
        <f t="shared" si="163"/>
        <v>6</v>
      </c>
      <c r="L113" s="21">
        <f>SUM(C113:K113)</f>
        <v>46</v>
      </c>
      <c r="M113" s="21">
        <f t="shared" ref="M113" si="164">SUM(M111:M112)</f>
        <v>4</v>
      </c>
      <c r="N113" s="21">
        <f t="shared" ref="N113" si="165">SUM(N111:N112)</f>
        <v>5</v>
      </c>
      <c r="O113" s="21">
        <f t="shared" ref="O113" si="166">SUM(O111:O112)</f>
        <v>4</v>
      </c>
      <c r="P113" s="21">
        <f t="shared" ref="P113" si="167">SUM(P111:P112)</f>
        <v>7</v>
      </c>
      <c r="Q113" s="21">
        <f t="shared" ref="Q113" si="168">SUM(Q111:Q112)</f>
        <v>6</v>
      </c>
      <c r="R113" s="21">
        <f t="shared" ref="R113" si="169">SUM(R111:R112)</f>
        <v>6</v>
      </c>
      <c r="S113" s="21">
        <f t="shared" ref="S113" si="170">SUM(S111:S112)</f>
        <v>5</v>
      </c>
      <c r="T113" s="21">
        <f t="shared" ref="T113:U113" si="171">SUM(T111:T112)</f>
        <v>4</v>
      </c>
      <c r="U113" s="21">
        <f t="shared" si="171"/>
        <v>6</v>
      </c>
      <c r="V113" s="21">
        <f>SUM(M113:U113)</f>
        <v>47</v>
      </c>
      <c r="W113" s="21">
        <f t="shared" ref="W113" si="172">L113+V113</f>
        <v>93</v>
      </c>
      <c r="X113" s="27">
        <f>SUM(X111:X112)/Z110/2</f>
        <v>6.5</v>
      </c>
      <c r="Y113" s="27">
        <f>W113-X113</f>
        <v>86.5</v>
      </c>
      <c r="Z113" s="77"/>
      <c r="AA113" s="27"/>
      <c r="AB113" s="21">
        <f>SUM(AB111:AB112)</f>
        <v>0</v>
      </c>
      <c r="AC113" s="70"/>
    </row>
    <row r="114" spans="1:31" ht="13.5" thickTop="1" x14ac:dyDescent="0.2">
      <c r="A114" s="5" t="s">
        <v>78</v>
      </c>
      <c r="B114" s="91" t="s">
        <v>11</v>
      </c>
      <c r="C114" s="129">
        <v>1</v>
      </c>
      <c r="D114" s="129">
        <v>2</v>
      </c>
      <c r="E114" s="129">
        <v>3</v>
      </c>
      <c r="F114" s="129">
        <v>4</v>
      </c>
      <c r="G114" s="129">
        <v>5</v>
      </c>
      <c r="H114" s="129">
        <v>6</v>
      </c>
      <c r="I114" s="129">
        <v>7</v>
      </c>
      <c r="J114" s="129">
        <v>8</v>
      </c>
      <c r="K114" s="129">
        <v>9</v>
      </c>
      <c r="L114" s="130" t="s">
        <v>12</v>
      </c>
      <c r="M114" s="129">
        <v>10</v>
      </c>
      <c r="N114" s="129">
        <v>11</v>
      </c>
      <c r="O114" s="129">
        <v>12</v>
      </c>
      <c r="P114" s="129">
        <v>13</v>
      </c>
      <c r="Q114" s="129">
        <v>14</v>
      </c>
      <c r="R114" s="129">
        <v>15</v>
      </c>
      <c r="S114" s="129">
        <v>16</v>
      </c>
      <c r="T114" s="129">
        <v>17</v>
      </c>
      <c r="U114" s="129">
        <v>18</v>
      </c>
      <c r="V114" s="130" t="s">
        <v>13</v>
      </c>
      <c r="W114" s="130" t="s">
        <v>14</v>
      </c>
      <c r="X114" s="98" t="s">
        <v>15</v>
      </c>
      <c r="Y114" s="98" t="s">
        <v>16</v>
      </c>
      <c r="Z114" s="131">
        <f>SUM(Z115:Z117)</f>
        <v>2</v>
      </c>
      <c r="AA114" s="98">
        <f>SUM(W115:W117)/Z114</f>
        <v>88.5</v>
      </c>
      <c r="AB114" s="130"/>
      <c r="AC114" s="100"/>
    </row>
    <row r="115" spans="1:31" s="72" customFormat="1" x14ac:dyDescent="0.2">
      <c r="A115" s="143"/>
      <c r="B115" s="141">
        <v>43200</v>
      </c>
      <c r="C115" s="73">
        <v>6</v>
      </c>
      <c r="D115" s="73">
        <v>3</v>
      </c>
      <c r="E115" s="73">
        <v>6</v>
      </c>
      <c r="F115" s="73">
        <v>6</v>
      </c>
      <c r="G115" s="73">
        <v>6</v>
      </c>
      <c r="H115" s="73">
        <v>3</v>
      </c>
      <c r="I115" s="73">
        <v>7</v>
      </c>
      <c r="J115" s="73">
        <v>5</v>
      </c>
      <c r="K115" s="73">
        <v>7</v>
      </c>
      <c r="L115" s="10">
        <f>SUM(C115:K115)</f>
        <v>49</v>
      </c>
      <c r="M115" s="73">
        <v>6</v>
      </c>
      <c r="N115" s="73">
        <v>4</v>
      </c>
      <c r="O115" s="73">
        <v>4</v>
      </c>
      <c r="P115" s="73">
        <v>5</v>
      </c>
      <c r="Q115" s="73">
        <v>5</v>
      </c>
      <c r="R115" s="73">
        <v>4</v>
      </c>
      <c r="S115" s="73">
        <v>5</v>
      </c>
      <c r="T115" s="73">
        <v>4</v>
      </c>
      <c r="U115" s="73">
        <v>6</v>
      </c>
      <c r="V115" s="10">
        <f>SUM(M115:U115)</f>
        <v>43</v>
      </c>
      <c r="W115" s="10">
        <f>V115+L115</f>
        <v>92</v>
      </c>
      <c r="X115" s="142">
        <v>9</v>
      </c>
      <c r="Y115" s="23">
        <f>W115-X115</f>
        <v>83</v>
      </c>
      <c r="Z115" s="133">
        <v>1</v>
      </c>
      <c r="AA115" s="142"/>
      <c r="AB115" s="73"/>
      <c r="AC115" s="145"/>
      <c r="AD115" s="74"/>
      <c r="AE115" s="74"/>
    </row>
    <row r="116" spans="1:31" s="72" customFormat="1" x14ac:dyDescent="0.2">
      <c r="A116" s="143"/>
      <c r="B116" s="141">
        <v>43207</v>
      </c>
      <c r="C116" s="73">
        <v>6</v>
      </c>
      <c r="D116" s="73">
        <v>4</v>
      </c>
      <c r="E116" s="73">
        <v>4</v>
      </c>
      <c r="F116" s="73">
        <v>6</v>
      </c>
      <c r="G116" s="73">
        <v>4</v>
      </c>
      <c r="H116" s="73">
        <v>6</v>
      </c>
      <c r="I116" s="73">
        <v>5</v>
      </c>
      <c r="J116" s="73">
        <v>4</v>
      </c>
      <c r="K116" s="73">
        <v>4</v>
      </c>
      <c r="L116" s="10">
        <f t="shared" ref="L116:L117" si="173">SUM(C116:K116)</f>
        <v>43</v>
      </c>
      <c r="M116" s="73">
        <v>5</v>
      </c>
      <c r="N116" s="73">
        <v>4</v>
      </c>
      <c r="O116" s="73">
        <v>4</v>
      </c>
      <c r="P116" s="73">
        <v>5</v>
      </c>
      <c r="Q116" s="73">
        <v>6</v>
      </c>
      <c r="R116" s="73">
        <v>3</v>
      </c>
      <c r="S116" s="73">
        <v>6</v>
      </c>
      <c r="T116" s="73">
        <v>4</v>
      </c>
      <c r="U116" s="73">
        <v>5</v>
      </c>
      <c r="V116" s="10">
        <f t="shared" ref="V116:V117" si="174">SUM(M116:U116)</f>
        <v>42</v>
      </c>
      <c r="W116" s="10">
        <f t="shared" ref="W116:W117" si="175">V116+L116</f>
        <v>85</v>
      </c>
      <c r="X116" s="142">
        <v>9</v>
      </c>
      <c r="Y116" s="23">
        <f t="shared" ref="Y116:Y117" si="176">W116-X116</f>
        <v>76</v>
      </c>
      <c r="Z116" s="133">
        <v>1</v>
      </c>
      <c r="AA116" s="142"/>
      <c r="AB116" s="73"/>
      <c r="AC116" s="145"/>
      <c r="AD116" s="74"/>
      <c r="AE116" s="74"/>
    </row>
    <row r="117" spans="1:31" x14ac:dyDescent="0.2">
      <c r="B117" s="7"/>
      <c r="C117" s="74"/>
      <c r="D117" s="74"/>
      <c r="E117" s="74"/>
      <c r="F117" s="74"/>
      <c r="G117" s="74"/>
      <c r="H117" s="74"/>
      <c r="I117" s="74"/>
      <c r="J117" s="74"/>
      <c r="K117" s="74"/>
      <c r="L117" s="10">
        <f t="shared" si="173"/>
        <v>0</v>
      </c>
      <c r="M117" s="74"/>
      <c r="N117" s="74"/>
      <c r="O117" s="74"/>
      <c r="P117" s="74"/>
      <c r="Q117" s="74"/>
      <c r="R117" s="74"/>
      <c r="S117" s="74"/>
      <c r="T117" s="74"/>
      <c r="U117" s="74"/>
      <c r="V117" s="10">
        <f t="shared" si="174"/>
        <v>0</v>
      </c>
      <c r="W117" s="10">
        <f t="shared" si="175"/>
        <v>0</v>
      </c>
      <c r="Y117" s="23">
        <f t="shared" si="176"/>
        <v>0</v>
      </c>
      <c r="Z117" s="72"/>
      <c r="AB117" s="10"/>
    </row>
    <row r="118" spans="1:31" s="72" customFormat="1" ht="13.5" thickBot="1" x14ac:dyDescent="0.25">
      <c r="A118" s="75"/>
      <c r="B118" s="47" t="s">
        <v>5</v>
      </c>
      <c r="C118" s="21">
        <f>MIN(C115:C117)</f>
        <v>6</v>
      </c>
      <c r="D118" s="21">
        <f t="shared" ref="D118:K118" si="177">MIN(D115:D117)</f>
        <v>3</v>
      </c>
      <c r="E118" s="21">
        <f t="shared" si="177"/>
        <v>4</v>
      </c>
      <c r="F118" s="21">
        <f t="shared" si="177"/>
        <v>6</v>
      </c>
      <c r="G118" s="21">
        <f t="shared" si="177"/>
        <v>4</v>
      </c>
      <c r="H118" s="21">
        <f t="shared" si="177"/>
        <v>3</v>
      </c>
      <c r="I118" s="21">
        <f t="shared" si="177"/>
        <v>5</v>
      </c>
      <c r="J118" s="21">
        <f t="shared" si="177"/>
        <v>4</v>
      </c>
      <c r="K118" s="21">
        <f t="shared" si="177"/>
        <v>4</v>
      </c>
      <c r="L118" s="21">
        <f t="shared" ref="L118" si="178">SUM(C118:K118)</f>
        <v>39</v>
      </c>
      <c r="M118" s="21">
        <f>MIN(M115:M117)</f>
        <v>5</v>
      </c>
      <c r="N118" s="21">
        <f t="shared" ref="N118:U118" si="179">MIN(N115:N117)</f>
        <v>4</v>
      </c>
      <c r="O118" s="21">
        <f t="shared" si="179"/>
        <v>4</v>
      </c>
      <c r="P118" s="21">
        <f t="shared" si="179"/>
        <v>5</v>
      </c>
      <c r="Q118" s="21">
        <f t="shared" si="179"/>
        <v>5</v>
      </c>
      <c r="R118" s="21">
        <f t="shared" si="179"/>
        <v>3</v>
      </c>
      <c r="S118" s="21">
        <f t="shared" si="179"/>
        <v>5</v>
      </c>
      <c r="T118" s="21">
        <f t="shared" si="179"/>
        <v>4</v>
      </c>
      <c r="U118" s="21">
        <f t="shared" si="179"/>
        <v>5</v>
      </c>
      <c r="V118" s="21">
        <f t="shared" ref="V118" si="180">SUM(M118:U118)</f>
        <v>40</v>
      </c>
      <c r="W118" s="21">
        <f t="shared" ref="W118" si="181">L118+V118</f>
        <v>79</v>
      </c>
      <c r="X118" s="27">
        <f>SUM(X115:X117)/Z114/2</f>
        <v>4.5</v>
      </c>
      <c r="Y118" s="27">
        <f>W118-X118</f>
        <v>74.5</v>
      </c>
      <c r="Z118" s="77"/>
      <c r="AA118" s="27"/>
      <c r="AB118" s="21">
        <f>SUM(AB115:AB117)</f>
        <v>0</v>
      </c>
      <c r="AC118" s="47"/>
      <c r="AD118" s="10"/>
      <c r="AE118" s="10"/>
    </row>
    <row r="119" spans="1:31" ht="13.5" thickTop="1" x14ac:dyDescent="0.2">
      <c r="A119" s="136" t="s">
        <v>84</v>
      </c>
      <c r="B119" s="137" t="s">
        <v>11</v>
      </c>
      <c r="C119" s="138">
        <v>1</v>
      </c>
      <c r="D119" s="138">
        <v>2</v>
      </c>
      <c r="E119" s="138">
        <v>3</v>
      </c>
      <c r="F119" s="138">
        <v>4</v>
      </c>
      <c r="G119" s="138">
        <v>5</v>
      </c>
      <c r="H119" s="138">
        <v>6</v>
      </c>
      <c r="I119" s="138">
        <v>7</v>
      </c>
      <c r="J119" s="138">
        <v>8</v>
      </c>
      <c r="K119" s="138">
        <v>9</v>
      </c>
      <c r="L119" s="130" t="s">
        <v>12</v>
      </c>
      <c r="M119" s="138">
        <v>10</v>
      </c>
      <c r="N119" s="138">
        <v>11</v>
      </c>
      <c r="O119" s="138">
        <v>12</v>
      </c>
      <c r="P119" s="138">
        <v>13</v>
      </c>
      <c r="Q119" s="138">
        <v>14</v>
      </c>
      <c r="R119" s="138">
        <v>15</v>
      </c>
      <c r="S119" s="138">
        <v>16</v>
      </c>
      <c r="T119" s="138">
        <v>17</v>
      </c>
      <c r="U119" s="138">
        <v>18</v>
      </c>
      <c r="V119" s="130" t="s">
        <v>13</v>
      </c>
      <c r="W119" s="130" t="s">
        <v>14</v>
      </c>
      <c r="X119" s="98" t="s">
        <v>15</v>
      </c>
      <c r="Y119" s="98" t="s">
        <v>16</v>
      </c>
      <c r="Z119" s="131">
        <f>SUM(Z120:Z122)</f>
        <v>1</v>
      </c>
      <c r="AA119" s="98">
        <f>SUM(W120:W122)/Z119</f>
        <v>86</v>
      </c>
      <c r="AB119" s="130"/>
      <c r="AC119" s="100"/>
    </row>
    <row r="120" spans="1:31" s="72" customFormat="1" x14ac:dyDescent="0.2">
      <c r="A120" s="143"/>
      <c r="B120" s="141">
        <v>43207</v>
      </c>
      <c r="C120" s="73">
        <v>6</v>
      </c>
      <c r="D120" s="73">
        <v>3</v>
      </c>
      <c r="E120" s="73">
        <v>5</v>
      </c>
      <c r="F120" s="73">
        <v>7</v>
      </c>
      <c r="G120" s="73">
        <v>5</v>
      </c>
      <c r="H120" s="73">
        <v>2</v>
      </c>
      <c r="I120" s="73">
        <v>5</v>
      </c>
      <c r="J120" s="73">
        <v>4</v>
      </c>
      <c r="K120" s="73">
        <v>5</v>
      </c>
      <c r="L120" s="10">
        <f>SUM(C120:K120)</f>
        <v>42</v>
      </c>
      <c r="M120" s="73">
        <v>4</v>
      </c>
      <c r="N120" s="73">
        <v>5</v>
      </c>
      <c r="O120" s="73">
        <v>3</v>
      </c>
      <c r="P120" s="73">
        <v>6</v>
      </c>
      <c r="Q120" s="73">
        <v>6</v>
      </c>
      <c r="R120" s="73">
        <v>4</v>
      </c>
      <c r="S120" s="73">
        <v>5</v>
      </c>
      <c r="T120" s="73">
        <v>5</v>
      </c>
      <c r="U120" s="73">
        <v>6</v>
      </c>
      <c r="V120" s="10">
        <f>SUM(M120:U120)</f>
        <v>44</v>
      </c>
      <c r="W120" s="10">
        <f>V120+L120</f>
        <v>86</v>
      </c>
      <c r="X120" s="142">
        <v>14</v>
      </c>
      <c r="Y120" s="23">
        <f>W120-X120</f>
        <v>72</v>
      </c>
      <c r="Z120" s="133">
        <v>1</v>
      </c>
      <c r="AA120" s="142"/>
      <c r="AB120" s="73"/>
      <c r="AC120" s="145"/>
      <c r="AD120" s="74"/>
      <c r="AE120" s="74"/>
    </row>
    <row r="121" spans="1:31" s="72" customFormat="1" x14ac:dyDescent="0.2">
      <c r="A121" s="143"/>
      <c r="B121" s="141"/>
      <c r="C121" s="73"/>
      <c r="D121" s="73"/>
      <c r="E121" s="73"/>
      <c r="F121" s="73"/>
      <c r="G121" s="73"/>
      <c r="H121" s="73"/>
      <c r="I121" s="73"/>
      <c r="J121" s="73"/>
      <c r="K121" s="73"/>
      <c r="L121" s="10"/>
      <c r="M121" s="73"/>
      <c r="N121" s="73"/>
      <c r="O121" s="73"/>
      <c r="P121" s="73"/>
      <c r="Q121" s="73"/>
      <c r="R121" s="73"/>
      <c r="S121" s="73"/>
      <c r="T121" s="73"/>
      <c r="U121" s="73"/>
      <c r="V121" s="10"/>
      <c r="W121" s="10"/>
      <c r="X121" s="142"/>
      <c r="Y121" s="23"/>
      <c r="Z121" s="133"/>
      <c r="AA121" s="142"/>
      <c r="AB121" s="73"/>
      <c r="AC121" s="145"/>
      <c r="AD121" s="74"/>
      <c r="AE121" s="74"/>
    </row>
    <row r="122" spans="1:31" x14ac:dyDescent="0.2">
      <c r="B122" s="7"/>
      <c r="L122" s="10">
        <f>SUM(C122:K122)</f>
        <v>0</v>
      </c>
      <c r="V122" s="10">
        <f t="shared" ref="V122" si="182">SUM(M122:U122)</f>
        <v>0</v>
      </c>
      <c r="W122" s="10">
        <f t="shared" ref="W122" si="183">V122+L122</f>
        <v>0</v>
      </c>
      <c r="Y122" s="23">
        <f t="shared" ref="Y122:Y123" si="184">W122-X122</f>
        <v>0</v>
      </c>
      <c r="Z122"/>
      <c r="AB122" s="10"/>
    </row>
    <row r="123" spans="1:31" ht="13.5" thickBot="1" x14ac:dyDescent="0.25">
      <c r="A123" s="46"/>
      <c r="B123" s="20" t="s">
        <v>5</v>
      </c>
      <c r="C123" s="21">
        <f>MIN(C120:C122)</f>
        <v>6</v>
      </c>
      <c r="D123" s="21">
        <f t="shared" ref="D123:K123" si="185">MIN(D120:D122)</f>
        <v>3</v>
      </c>
      <c r="E123" s="21">
        <f t="shared" si="185"/>
        <v>5</v>
      </c>
      <c r="F123" s="21">
        <f t="shared" si="185"/>
        <v>7</v>
      </c>
      <c r="G123" s="21">
        <f t="shared" si="185"/>
        <v>5</v>
      </c>
      <c r="H123" s="21">
        <f t="shared" si="185"/>
        <v>2</v>
      </c>
      <c r="I123" s="21">
        <f t="shared" si="185"/>
        <v>5</v>
      </c>
      <c r="J123" s="21">
        <f t="shared" si="185"/>
        <v>4</v>
      </c>
      <c r="K123" s="21">
        <f t="shared" si="185"/>
        <v>5</v>
      </c>
      <c r="L123" s="21">
        <f>SUM(C123:K123)</f>
        <v>42</v>
      </c>
      <c r="M123" s="21">
        <f>MIN(M120:M122)</f>
        <v>4</v>
      </c>
      <c r="N123" s="21">
        <f t="shared" ref="N123:U123" si="186">MIN(N120:N122)</f>
        <v>5</v>
      </c>
      <c r="O123" s="21">
        <f t="shared" si="186"/>
        <v>3</v>
      </c>
      <c r="P123" s="21">
        <f t="shared" si="186"/>
        <v>6</v>
      </c>
      <c r="Q123" s="21">
        <f t="shared" si="186"/>
        <v>6</v>
      </c>
      <c r="R123" s="21">
        <f t="shared" si="186"/>
        <v>4</v>
      </c>
      <c r="S123" s="21">
        <f t="shared" si="186"/>
        <v>5</v>
      </c>
      <c r="T123" s="21">
        <f t="shared" si="186"/>
        <v>5</v>
      </c>
      <c r="U123" s="21">
        <f t="shared" si="186"/>
        <v>6</v>
      </c>
      <c r="V123" s="21">
        <f>SUM(M123:U123)</f>
        <v>44</v>
      </c>
      <c r="W123" s="21">
        <f>L123+V123</f>
        <v>86</v>
      </c>
      <c r="X123" s="27">
        <f>SUM(X120:X122)/Z119/2</f>
        <v>7</v>
      </c>
      <c r="Y123" s="27">
        <f t="shared" si="184"/>
        <v>79</v>
      </c>
      <c r="Z123" s="139"/>
      <c r="AA123" s="27"/>
      <c r="AB123" s="21">
        <f>SUM(AB120:AB122)</f>
        <v>0</v>
      </c>
      <c r="AC123" s="70"/>
    </row>
    <row r="124" spans="1:31" ht="13.5" thickTop="1" x14ac:dyDescent="0.2">
      <c r="C124" s="74"/>
      <c r="D124" s="74"/>
      <c r="E124" s="74"/>
      <c r="F124" s="74"/>
      <c r="G124" s="74"/>
      <c r="H124" s="74"/>
      <c r="I124" s="74"/>
      <c r="J124" s="74"/>
      <c r="K124" s="74"/>
      <c r="M124" s="74"/>
      <c r="N124" s="74"/>
      <c r="O124" s="74"/>
      <c r="P124" s="74"/>
      <c r="Q124" s="74"/>
      <c r="R124" s="74"/>
      <c r="S124" s="74"/>
      <c r="T124" s="74"/>
      <c r="U124" s="74"/>
      <c r="Y124" s="23"/>
      <c r="Z124" s="72"/>
      <c r="AB124" s="10"/>
    </row>
    <row r="125" spans="1:31" x14ac:dyDescent="0.2">
      <c r="C125" s="74"/>
      <c r="D125" s="74"/>
      <c r="E125" s="74"/>
      <c r="F125" s="74"/>
      <c r="G125" s="74"/>
      <c r="H125" s="74"/>
      <c r="I125" s="74"/>
      <c r="J125" s="74"/>
      <c r="K125" s="74"/>
      <c r="M125" s="74"/>
      <c r="N125" s="74"/>
      <c r="O125" s="74"/>
      <c r="P125" s="74"/>
      <c r="Q125" s="74"/>
      <c r="R125" s="74"/>
      <c r="S125" s="74"/>
      <c r="T125" s="74"/>
      <c r="U125" s="74"/>
      <c r="Y125" s="23"/>
      <c r="Z125" s="72"/>
      <c r="AB125" s="10"/>
    </row>
    <row r="126" spans="1:31" x14ac:dyDescent="0.2">
      <c r="C126" s="74"/>
      <c r="D126" s="74"/>
      <c r="E126" s="74"/>
      <c r="F126" s="74"/>
      <c r="G126" s="74"/>
      <c r="H126" s="74"/>
      <c r="I126" s="74"/>
      <c r="J126" s="74"/>
      <c r="K126" s="74"/>
      <c r="M126" s="74"/>
      <c r="N126" s="74"/>
      <c r="O126" s="74"/>
      <c r="P126" s="74"/>
      <c r="Q126" s="74"/>
      <c r="R126" s="74"/>
      <c r="S126" s="74"/>
      <c r="T126" s="74"/>
      <c r="U126" s="74"/>
      <c r="Y126" s="23"/>
      <c r="Z126" s="72"/>
      <c r="AB126" s="10"/>
    </row>
    <row r="127" spans="1:31" x14ac:dyDescent="0.2">
      <c r="C127" s="74"/>
      <c r="D127" s="74"/>
      <c r="E127" s="74"/>
      <c r="F127" s="74"/>
      <c r="G127" s="74"/>
      <c r="H127" s="74"/>
      <c r="I127" s="74"/>
      <c r="J127" s="74"/>
      <c r="K127" s="74"/>
      <c r="M127" s="74"/>
      <c r="N127" s="74"/>
      <c r="O127" s="74"/>
      <c r="P127" s="74"/>
      <c r="Q127" s="74"/>
      <c r="R127" s="74"/>
      <c r="S127" s="74"/>
      <c r="T127" s="74"/>
      <c r="U127" s="74"/>
      <c r="Y127" s="23"/>
      <c r="Z127" s="72"/>
      <c r="AB127" s="10"/>
    </row>
    <row r="128" spans="1:31" x14ac:dyDescent="0.2">
      <c r="C128" s="74"/>
      <c r="D128" s="74"/>
      <c r="E128" s="74"/>
      <c r="F128" s="74"/>
      <c r="G128" s="74"/>
      <c r="H128" s="74"/>
      <c r="I128" s="74"/>
      <c r="J128" s="74"/>
      <c r="K128" s="74"/>
      <c r="M128" s="74"/>
      <c r="N128" s="74"/>
      <c r="O128" s="74"/>
      <c r="P128" s="74"/>
      <c r="Q128" s="74"/>
      <c r="R128" s="74"/>
      <c r="S128" s="74"/>
      <c r="T128" s="74"/>
      <c r="U128" s="74"/>
      <c r="Y128" s="23"/>
      <c r="Z128" s="72"/>
      <c r="AB128" s="10"/>
    </row>
    <row r="129" spans="3:28" x14ac:dyDescent="0.2">
      <c r="C129" s="74"/>
      <c r="D129" s="74"/>
      <c r="E129" s="74"/>
      <c r="F129" s="74"/>
      <c r="G129" s="74"/>
      <c r="H129" s="74"/>
      <c r="I129" s="74"/>
      <c r="J129" s="74"/>
      <c r="K129" s="74"/>
      <c r="M129" s="74"/>
      <c r="N129" s="74"/>
      <c r="O129" s="74"/>
      <c r="P129" s="74"/>
      <c r="Q129" s="74"/>
      <c r="R129" s="74"/>
      <c r="S129" s="74"/>
      <c r="T129" s="74"/>
      <c r="U129" s="74"/>
      <c r="Y129" s="23"/>
      <c r="Z129" s="72"/>
      <c r="AB129" s="10"/>
    </row>
    <row r="130" spans="3:28" x14ac:dyDescent="0.2">
      <c r="C130" s="74"/>
      <c r="D130" s="74"/>
      <c r="E130" s="74"/>
      <c r="F130" s="74"/>
      <c r="G130" s="74"/>
      <c r="H130" s="74"/>
      <c r="I130" s="74"/>
      <c r="J130" s="74"/>
      <c r="K130" s="74"/>
      <c r="M130" s="74"/>
      <c r="N130" s="74"/>
      <c r="O130" s="74"/>
      <c r="P130" s="74"/>
      <c r="Q130" s="74"/>
      <c r="R130" s="74"/>
      <c r="S130" s="74"/>
      <c r="T130" s="74"/>
      <c r="U130" s="74"/>
      <c r="Y130" s="23"/>
      <c r="Z130" s="72"/>
      <c r="AB130" s="10"/>
    </row>
    <row r="131" spans="3:28" x14ac:dyDescent="0.2">
      <c r="C131" s="74"/>
      <c r="D131" s="74"/>
      <c r="E131" s="74"/>
      <c r="F131" s="74"/>
      <c r="G131" s="74"/>
      <c r="H131" s="74"/>
      <c r="I131" s="74"/>
      <c r="J131" s="74"/>
      <c r="K131" s="74"/>
      <c r="M131" s="74"/>
      <c r="N131" s="74"/>
      <c r="O131" s="74"/>
      <c r="P131" s="74"/>
      <c r="Q131" s="74"/>
      <c r="R131" s="74"/>
      <c r="S131" s="74"/>
      <c r="T131" s="74"/>
      <c r="U131" s="74"/>
      <c r="Y131" s="23"/>
      <c r="Z131" s="72"/>
      <c r="AB131" s="10"/>
    </row>
  </sheetData>
  <phoneticPr fontId="5" type="noConversion"/>
  <pageMargins left="0.4" right="0.75" top="1" bottom="1" header="0.5" footer="0.5"/>
  <pageSetup paperSize="9" scale="60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52"/>
  <sheetViews>
    <sheetView zoomScale="110" zoomScaleNormal="110" zoomScalePageLayoutView="110" workbookViewId="0">
      <selection activeCell="AB25" sqref="AB25"/>
    </sheetView>
  </sheetViews>
  <sheetFormatPr defaultColWidth="9.140625" defaultRowHeight="14.25" x14ac:dyDescent="0.2"/>
  <cols>
    <col min="1" max="1" width="9.140625" style="39"/>
    <col min="2" max="2" width="10.42578125" style="37" customWidth="1"/>
    <col min="3" max="3" width="11.85546875" style="88" bestFit="1" customWidth="1"/>
    <col min="4" max="12" width="4.140625" style="38" customWidth="1"/>
    <col min="13" max="13" width="4.140625" style="33" customWidth="1"/>
    <col min="14" max="22" width="4.140625" style="38" customWidth="1"/>
    <col min="23" max="23" width="4.140625" style="33" customWidth="1"/>
    <col min="24" max="24" width="6" style="33" customWidth="1"/>
    <col min="25" max="25" width="6" style="58" customWidth="1"/>
    <col min="26" max="26" width="8" style="58" customWidth="1"/>
    <col min="27" max="27" width="9.140625" style="39"/>
    <col min="28" max="28" width="18.42578125" style="39" bestFit="1" customWidth="1"/>
    <col min="29" max="29" width="9.140625" style="104" customWidth="1"/>
    <col min="30" max="16384" width="9.140625" style="39"/>
  </cols>
  <sheetData>
    <row r="2" spans="2:26" s="34" customFormat="1" ht="20.25" customHeight="1" x14ac:dyDescent="0.2">
      <c r="B2" s="32"/>
      <c r="C2" s="83" t="s">
        <v>4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 t="s">
        <v>2</v>
      </c>
      <c r="N2" s="33">
        <v>10</v>
      </c>
      <c r="O2" s="33">
        <v>11</v>
      </c>
      <c r="P2" s="33">
        <v>12</v>
      </c>
      <c r="Q2" s="33">
        <v>13</v>
      </c>
      <c r="R2" s="33">
        <v>14</v>
      </c>
      <c r="S2" s="33">
        <v>15</v>
      </c>
      <c r="T2" s="33">
        <v>16</v>
      </c>
      <c r="U2" s="33">
        <v>17</v>
      </c>
      <c r="V2" s="33">
        <v>18</v>
      </c>
      <c r="W2" s="33" t="s">
        <v>3</v>
      </c>
      <c r="X2" s="33" t="s">
        <v>6</v>
      </c>
      <c r="Y2" s="58" t="s">
        <v>35</v>
      </c>
      <c r="Z2" s="58" t="s">
        <v>0</v>
      </c>
    </row>
    <row r="3" spans="2:26" s="35" customFormat="1" ht="20.25" customHeight="1" x14ac:dyDescent="0.2">
      <c r="C3" s="84" t="s">
        <v>23</v>
      </c>
      <c r="D3" s="35">
        <v>5</v>
      </c>
      <c r="E3" s="35">
        <v>3</v>
      </c>
      <c r="F3" s="35">
        <v>4</v>
      </c>
      <c r="G3" s="35">
        <v>5</v>
      </c>
      <c r="H3" s="35">
        <v>4</v>
      </c>
      <c r="I3" s="35">
        <v>3</v>
      </c>
      <c r="J3" s="35">
        <v>5</v>
      </c>
      <c r="K3" s="35">
        <v>3</v>
      </c>
      <c r="L3" s="35">
        <v>4</v>
      </c>
      <c r="M3" s="35">
        <v>36</v>
      </c>
      <c r="N3" s="35">
        <v>4</v>
      </c>
      <c r="O3" s="35">
        <v>4</v>
      </c>
      <c r="P3" s="35">
        <v>3</v>
      </c>
      <c r="Q3" s="35">
        <v>4</v>
      </c>
      <c r="R3" s="35">
        <v>5</v>
      </c>
      <c r="S3" s="35">
        <v>3</v>
      </c>
      <c r="T3" s="35">
        <v>4</v>
      </c>
      <c r="U3" s="35">
        <v>4</v>
      </c>
      <c r="V3" s="35">
        <v>5</v>
      </c>
      <c r="W3" s="35">
        <v>36</v>
      </c>
      <c r="X3" s="35">
        <v>72</v>
      </c>
      <c r="Y3" s="57"/>
      <c r="Z3" s="57"/>
    </row>
    <row r="4" spans="2:26" x14ac:dyDescent="0.2">
      <c r="C4" s="85"/>
    </row>
    <row r="5" spans="2:26" x14ac:dyDescent="0.2">
      <c r="C5" s="87" t="str">
        <f>Blad1!A106</f>
        <v>Peter N</v>
      </c>
      <c r="D5" s="36">
        <f>Blad1!C109</f>
        <v>0</v>
      </c>
      <c r="E5" s="36">
        <f>Blad1!D109</f>
        <v>0</v>
      </c>
      <c r="F5" s="36">
        <f>Blad1!E109</f>
        <v>0</v>
      </c>
      <c r="G5" s="36">
        <f>Blad1!F109</f>
        <v>0</v>
      </c>
      <c r="H5" s="36">
        <f>Blad1!G109</f>
        <v>0</v>
      </c>
      <c r="I5" s="36">
        <f>Blad1!H109</f>
        <v>0</v>
      </c>
      <c r="J5" s="36">
        <f>Blad1!I109</f>
        <v>0</v>
      </c>
      <c r="K5" s="36">
        <f>Blad1!J109</f>
        <v>0</v>
      </c>
      <c r="L5" s="36">
        <f>Blad1!K109</f>
        <v>0</v>
      </c>
      <c r="M5" s="62">
        <f>Blad1!L109</f>
        <v>0</v>
      </c>
      <c r="N5" s="36">
        <f>Blad1!M109</f>
        <v>0</v>
      </c>
      <c r="O5" s="36">
        <f>Blad1!N109</f>
        <v>0</v>
      </c>
      <c r="P5" s="36">
        <f>Blad1!O109</f>
        <v>0</v>
      </c>
      <c r="Q5" s="36">
        <f>Blad1!P109</f>
        <v>0</v>
      </c>
      <c r="R5" s="36">
        <f>Blad1!Q109</f>
        <v>0</v>
      </c>
      <c r="S5" s="36">
        <f>Blad1!R109</f>
        <v>0</v>
      </c>
      <c r="T5" s="36">
        <f>Blad1!S109</f>
        <v>0</v>
      </c>
      <c r="U5" s="36">
        <f>Blad1!T109</f>
        <v>0</v>
      </c>
      <c r="V5" s="36">
        <f>Blad1!U109</f>
        <v>0</v>
      </c>
      <c r="W5" s="62">
        <f>Blad1!V109</f>
        <v>0</v>
      </c>
      <c r="X5" s="62">
        <f>Blad1!W109</f>
        <v>0</v>
      </c>
      <c r="Y5" s="63" t="e">
        <f>Blad1!X109</f>
        <v>#DIV/0!</v>
      </c>
      <c r="Z5" s="63" t="e">
        <f>Blad1!Y109</f>
        <v>#DIV/0!</v>
      </c>
    </row>
    <row r="6" spans="2:26" x14ac:dyDescent="0.2">
      <c r="C6" s="86" t="str">
        <f>Blad1!A98</f>
        <v>Olle H</v>
      </c>
      <c r="D6" s="36">
        <f>Blad1!C100</f>
        <v>0</v>
      </c>
      <c r="E6" s="36">
        <f>Blad1!D100</f>
        <v>0</v>
      </c>
      <c r="F6" s="36">
        <f>Blad1!E100</f>
        <v>0</v>
      </c>
      <c r="G6" s="36">
        <f>Blad1!F100</f>
        <v>0</v>
      </c>
      <c r="H6" s="36">
        <f>Blad1!G100</f>
        <v>0</v>
      </c>
      <c r="I6" s="36">
        <f>Blad1!H100</f>
        <v>0</v>
      </c>
      <c r="J6" s="36">
        <f>Blad1!I100</f>
        <v>0</v>
      </c>
      <c r="K6" s="36">
        <f>Blad1!J100</f>
        <v>0</v>
      </c>
      <c r="L6" s="36">
        <f>Blad1!K100</f>
        <v>0</v>
      </c>
      <c r="M6" s="62">
        <f>Blad1!L100</f>
        <v>0</v>
      </c>
      <c r="N6" s="36">
        <f>Blad1!M100</f>
        <v>0</v>
      </c>
      <c r="O6" s="36">
        <f>Blad1!N100</f>
        <v>0</v>
      </c>
      <c r="P6" s="36">
        <f>Blad1!O100</f>
        <v>0</v>
      </c>
      <c r="Q6" s="36">
        <f>Blad1!P100</f>
        <v>0</v>
      </c>
      <c r="R6" s="36">
        <f>Blad1!Q100</f>
        <v>0</v>
      </c>
      <c r="S6" s="36">
        <f>Blad1!R100</f>
        <v>0</v>
      </c>
      <c r="T6" s="36">
        <f>Blad1!S100</f>
        <v>0</v>
      </c>
      <c r="U6" s="36">
        <f>Blad1!T100</f>
        <v>0</v>
      </c>
      <c r="V6" s="36">
        <f>Blad1!U100</f>
        <v>0</v>
      </c>
      <c r="W6" s="62">
        <f>Blad1!V100</f>
        <v>0</v>
      </c>
      <c r="X6" s="62">
        <f>Blad1!W100</f>
        <v>0</v>
      </c>
      <c r="Y6" s="63" t="e">
        <f>Blad1!X100</f>
        <v>#DIV/0!</v>
      </c>
      <c r="Z6" s="63" t="e">
        <f>Blad1!Y100</f>
        <v>#DIV/0!</v>
      </c>
    </row>
    <row r="7" spans="2:26" x14ac:dyDescent="0.2">
      <c r="C7" s="86" t="str">
        <f>Blad1!A23</f>
        <v>Morgan P</v>
      </c>
      <c r="D7" s="36">
        <f>Blad1!C25</f>
        <v>0</v>
      </c>
      <c r="E7" s="36">
        <f>Blad1!D25</f>
        <v>0</v>
      </c>
      <c r="F7" s="36">
        <f>Blad1!E25</f>
        <v>0</v>
      </c>
      <c r="G7" s="36">
        <f>Blad1!F25</f>
        <v>0</v>
      </c>
      <c r="H7" s="36">
        <f>Blad1!G25</f>
        <v>0</v>
      </c>
      <c r="I7" s="36">
        <f>Blad1!H25</f>
        <v>0</v>
      </c>
      <c r="J7" s="36">
        <f>Blad1!I25</f>
        <v>0</v>
      </c>
      <c r="K7" s="36">
        <f>Blad1!J25</f>
        <v>0</v>
      </c>
      <c r="L7" s="36">
        <f>Blad1!K25</f>
        <v>0</v>
      </c>
      <c r="M7" s="62">
        <f>Blad1!L25</f>
        <v>0</v>
      </c>
      <c r="N7" s="36">
        <f>Blad1!M25</f>
        <v>0</v>
      </c>
      <c r="O7" s="36">
        <f>Blad1!N25</f>
        <v>0</v>
      </c>
      <c r="P7" s="36">
        <f>Blad1!O25</f>
        <v>0</v>
      </c>
      <c r="Q7" s="36">
        <f>Blad1!P25</f>
        <v>0</v>
      </c>
      <c r="R7" s="36">
        <f>Blad1!Q25</f>
        <v>0</v>
      </c>
      <c r="S7" s="36">
        <f>Blad1!R25</f>
        <v>0</v>
      </c>
      <c r="T7" s="36">
        <f>Blad1!S25</f>
        <v>0</v>
      </c>
      <c r="U7" s="36">
        <f>Blad1!T25</f>
        <v>0</v>
      </c>
      <c r="V7" s="36">
        <f>Blad1!U25</f>
        <v>0</v>
      </c>
      <c r="W7" s="62">
        <f>Blad1!V25</f>
        <v>0</v>
      </c>
      <c r="X7" s="62">
        <f>Blad1!W25</f>
        <v>0</v>
      </c>
      <c r="Y7" s="63" t="e">
        <f>Blad1!X25</f>
        <v>#DIV/0!</v>
      </c>
      <c r="Z7" s="63" t="e">
        <f>Blad1!Y25</f>
        <v>#DIV/0!</v>
      </c>
    </row>
    <row r="8" spans="2:26" x14ac:dyDescent="0.2">
      <c r="C8" s="87" t="str">
        <f>Blad1!A101</f>
        <v>Bengt H</v>
      </c>
      <c r="D8" s="36">
        <f>Blad1!C105</f>
        <v>0</v>
      </c>
      <c r="E8" s="36">
        <f>Blad1!D105</f>
        <v>0</v>
      </c>
      <c r="F8" s="36">
        <f>Blad1!E105</f>
        <v>0</v>
      </c>
      <c r="G8" s="36">
        <f>Blad1!F105</f>
        <v>0</v>
      </c>
      <c r="H8" s="36">
        <f>Blad1!G105</f>
        <v>0</v>
      </c>
      <c r="I8" s="36">
        <f>Blad1!H105</f>
        <v>0</v>
      </c>
      <c r="J8" s="36">
        <f>Blad1!I105</f>
        <v>0</v>
      </c>
      <c r="K8" s="36">
        <f>Blad1!J105</f>
        <v>0</v>
      </c>
      <c r="L8" s="36">
        <f>Blad1!K105</f>
        <v>0</v>
      </c>
      <c r="M8" s="62">
        <f>Blad1!L105</f>
        <v>0</v>
      </c>
      <c r="N8" s="36">
        <f>Blad1!M105</f>
        <v>0</v>
      </c>
      <c r="O8" s="36">
        <f>Blad1!N105</f>
        <v>0</v>
      </c>
      <c r="P8" s="36">
        <f>Blad1!O105</f>
        <v>0</v>
      </c>
      <c r="Q8" s="36">
        <f>Blad1!P105</f>
        <v>0</v>
      </c>
      <c r="R8" s="36">
        <f>Blad1!Q105</f>
        <v>0</v>
      </c>
      <c r="S8" s="36">
        <f>Blad1!R105</f>
        <v>0</v>
      </c>
      <c r="T8" s="36">
        <f>Blad1!S105</f>
        <v>0</v>
      </c>
      <c r="U8" s="36">
        <f>Blad1!T105</f>
        <v>0</v>
      </c>
      <c r="V8" s="36">
        <f>Blad1!U105</f>
        <v>0</v>
      </c>
      <c r="W8" s="62">
        <f>Blad1!V105</f>
        <v>0</v>
      </c>
      <c r="X8" s="62">
        <f>Blad1!W105</f>
        <v>0</v>
      </c>
      <c r="Y8" s="63" t="e">
        <f>Blad1!X105</f>
        <v>#DIV/0!</v>
      </c>
      <c r="Z8" s="63" t="e">
        <f>Blad1!Y105</f>
        <v>#DIV/0!</v>
      </c>
    </row>
    <row r="9" spans="2:26" x14ac:dyDescent="0.2">
      <c r="C9" s="86" t="str">
        <f>Blad1!A61</f>
        <v>Göran M</v>
      </c>
      <c r="D9" s="38">
        <f>Blad1!C65</f>
        <v>0</v>
      </c>
      <c r="E9" s="38">
        <f>Blad1!D65</f>
        <v>0</v>
      </c>
      <c r="F9" s="38">
        <f>Blad1!E65</f>
        <v>0</v>
      </c>
      <c r="G9" s="38">
        <f>Blad1!F65</f>
        <v>0</v>
      </c>
      <c r="H9" s="38">
        <f>Blad1!G65</f>
        <v>0</v>
      </c>
      <c r="I9" s="38">
        <f>Blad1!H65</f>
        <v>0</v>
      </c>
      <c r="J9" s="38">
        <f>Blad1!I65</f>
        <v>0</v>
      </c>
      <c r="K9" s="38">
        <f>Blad1!J65</f>
        <v>0</v>
      </c>
      <c r="L9" s="38">
        <f>Blad1!K65</f>
        <v>0</v>
      </c>
      <c r="M9" s="33">
        <f>Blad1!L65</f>
        <v>0</v>
      </c>
      <c r="N9" s="38">
        <f>Blad1!M65</f>
        <v>0</v>
      </c>
      <c r="O9" s="38">
        <f>Blad1!N65</f>
        <v>0</v>
      </c>
      <c r="P9" s="38">
        <f>Blad1!O65</f>
        <v>0</v>
      </c>
      <c r="Q9" s="38">
        <f>Blad1!P65</f>
        <v>0</v>
      </c>
      <c r="R9" s="38">
        <f>Blad1!Q65</f>
        <v>0</v>
      </c>
      <c r="S9" s="38">
        <f>Blad1!R65</f>
        <v>0</v>
      </c>
      <c r="T9" s="38">
        <f>Blad1!S65</f>
        <v>0</v>
      </c>
      <c r="U9" s="38">
        <f>Blad1!T65</f>
        <v>0</v>
      </c>
      <c r="V9" s="38">
        <f>Blad1!U65</f>
        <v>0</v>
      </c>
      <c r="W9" s="33">
        <f>Blad1!V65</f>
        <v>0</v>
      </c>
      <c r="X9" s="33">
        <f>Blad1!W65</f>
        <v>0</v>
      </c>
      <c r="Y9" s="58" t="e">
        <f>Blad1!X65</f>
        <v>#DIV/0!</v>
      </c>
      <c r="Z9" s="58" t="e">
        <f>Blad1!Y65</f>
        <v>#DIV/0!</v>
      </c>
    </row>
    <row r="10" spans="2:26" x14ac:dyDescent="0.2">
      <c r="C10" s="86" t="str">
        <f>Blad1!A8</f>
        <v>L-O A</v>
      </c>
      <c r="D10" s="48">
        <f>Blad1!C12</f>
        <v>4</v>
      </c>
      <c r="E10" s="48">
        <f>Blad1!D12</f>
        <v>4</v>
      </c>
      <c r="F10" s="48">
        <f>Blad1!E12</f>
        <v>4</v>
      </c>
      <c r="G10" s="48">
        <f>Blad1!F12</f>
        <v>5</v>
      </c>
      <c r="H10" s="48">
        <f>Blad1!G12</f>
        <v>4</v>
      </c>
      <c r="I10" s="48">
        <f>Blad1!H12</f>
        <v>3</v>
      </c>
      <c r="J10" s="48">
        <f>Blad1!I12</f>
        <v>4</v>
      </c>
      <c r="K10" s="48">
        <f>Blad1!J12</f>
        <v>4</v>
      </c>
      <c r="L10" s="48">
        <f>Blad1!K12</f>
        <v>4</v>
      </c>
      <c r="M10" s="140">
        <f>Blad1!L12</f>
        <v>36</v>
      </c>
      <c r="N10" s="48">
        <f>Blad1!M12</f>
        <v>5</v>
      </c>
      <c r="O10" s="48">
        <f>Blad1!N12</f>
        <v>5</v>
      </c>
      <c r="P10" s="48">
        <f>Blad1!O12</f>
        <v>3</v>
      </c>
      <c r="Q10" s="48">
        <f>Blad1!P12</f>
        <v>5</v>
      </c>
      <c r="R10" s="48">
        <f>Blad1!Q12</f>
        <v>5</v>
      </c>
      <c r="S10" s="48">
        <f>Blad1!R12</f>
        <v>2</v>
      </c>
      <c r="T10" s="48">
        <f>Blad1!S12</f>
        <v>4</v>
      </c>
      <c r="U10" s="48">
        <f>Blad1!T12</f>
        <v>4</v>
      </c>
      <c r="V10" s="48">
        <f>Blad1!U12</f>
        <v>5</v>
      </c>
      <c r="W10" s="140">
        <f>Blad1!V12</f>
        <v>38</v>
      </c>
      <c r="X10" s="140">
        <f>Blad1!W12</f>
        <v>74</v>
      </c>
      <c r="Y10" s="63">
        <f>Blad1!X12</f>
        <v>2.5</v>
      </c>
      <c r="Z10" s="63">
        <f>Blad1!Y12</f>
        <v>71.5</v>
      </c>
    </row>
    <row r="11" spans="2:26" x14ac:dyDescent="0.2">
      <c r="C11" s="86" t="str">
        <f>Blad1!A76</f>
        <v>Christer A</v>
      </c>
      <c r="D11" s="38">
        <f>Blad1!C80</f>
        <v>5</v>
      </c>
      <c r="E11" s="38">
        <f>Blad1!D80</f>
        <v>3</v>
      </c>
      <c r="F11" s="38">
        <f>Blad1!E80</f>
        <v>4</v>
      </c>
      <c r="G11" s="38">
        <f>Blad1!F80</f>
        <v>6</v>
      </c>
      <c r="H11" s="38">
        <f>Blad1!G80</f>
        <v>4</v>
      </c>
      <c r="I11" s="38">
        <f>Blad1!H80</f>
        <v>3</v>
      </c>
      <c r="J11" s="38">
        <f>Blad1!I80</f>
        <v>5</v>
      </c>
      <c r="K11" s="38">
        <f>Blad1!J80</f>
        <v>3</v>
      </c>
      <c r="L11" s="38">
        <f>Blad1!K80</f>
        <v>5</v>
      </c>
      <c r="M11" s="33">
        <f>Blad1!L80</f>
        <v>38</v>
      </c>
      <c r="N11" s="38">
        <f>Blad1!M80</f>
        <v>5</v>
      </c>
      <c r="O11" s="38">
        <f>Blad1!N80</f>
        <v>6</v>
      </c>
      <c r="P11" s="38">
        <f>Blad1!O80</f>
        <v>4</v>
      </c>
      <c r="Q11" s="38">
        <f>Blad1!P80</f>
        <v>5</v>
      </c>
      <c r="R11" s="38">
        <f>Blad1!Q80</f>
        <v>5</v>
      </c>
      <c r="S11" s="38">
        <f>Blad1!R80</f>
        <v>3</v>
      </c>
      <c r="T11" s="38">
        <f>Blad1!S80</f>
        <v>4</v>
      </c>
      <c r="U11" s="38">
        <f>Blad1!T80</f>
        <v>4</v>
      </c>
      <c r="V11" s="38">
        <f>Blad1!U80</f>
        <v>5</v>
      </c>
      <c r="W11" s="33">
        <f>Blad1!V80</f>
        <v>41</v>
      </c>
      <c r="X11" s="33">
        <f>Blad1!W80</f>
        <v>79</v>
      </c>
      <c r="Y11" s="58">
        <f>Blad1!X80</f>
        <v>2.5</v>
      </c>
      <c r="Z11" s="58">
        <f>Blad1!Y80</f>
        <v>76.5</v>
      </c>
    </row>
    <row r="12" spans="2:26" x14ac:dyDescent="0.2">
      <c r="C12" s="86" t="str">
        <f>Blad1!A114</f>
        <v>Rolf H</v>
      </c>
      <c r="D12" s="36">
        <f>Blad1!C118</f>
        <v>6</v>
      </c>
      <c r="E12" s="36">
        <f>Blad1!D118</f>
        <v>3</v>
      </c>
      <c r="F12" s="36">
        <f>Blad1!E118</f>
        <v>4</v>
      </c>
      <c r="G12" s="36">
        <f>Blad1!F118</f>
        <v>6</v>
      </c>
      <c r="H12" s="36">
        <f>Blad1!G118</f>
        <v>4</v>
      </c>
      <c r="I12" s="36">
        <f>Blad1!H118</f>
        <v>3</v>
      </c>
      <c r="J12" s="36">
        <f>Blad1!I118</f>
        <v>5</v>
      </c>
      <c r="K12" s="36">
        <f>Blad1!J118</f>
        <v>4</v>
      </c>
      <c r="L12" s="36">
        <f>Blad1!K118</f>
        <v>4</v>
      </c>
      <c r="M12" s="62">
        <f>Blad1!L118</f>
        <v>39</v>
      </c>
      <c r="N12" s="36">
        <f>Blad1!M118</f>
        <v>5</v>
      </c>
      <c r="O12" s="36">
        <f>Blad1!N118</f>
        <v>4</v>
      </c>
      <c r="P12" s="36">
        <f>Blad1!O118</f>
        <v>4</v>
      </c>
      <c r="Q12" s="36">
        <f>Blad1!P118</f>
        <v>5</v>
      </c>
      <c r="R12" s="36">
        <f>Blad1!Q118</f>
        <v>5</v>
      </c>
      <c r="S12" s="36">
        <f>Blad1!R118</f>
        <v>3</v>
      </c>
      <c r="T12" s="36">
        <f>Blad1!S118</f>
        <v>5</v>
      </c>
      <c r="U12" s="36">
        <f>Blad1!T118</f>
        <v>4</v>
      </c>
      <c r="V12" s="36">
        <f>Blad1!U118</f>
        <v>5</v>
      </c>
      <c r="W12" s="62">
        <f>Blad1!V118</f>
        <v>40</v>
      </c>
      <c r="X12" s="62">
        <f>Blad1!W118</f>
        <v>79</v>
      </c>
      <c r="Y12" s="63">
        <f>Blad1!X118</f>
        <v>4.5</v>
      </c>
      <c r="Z12" s="62">
        <f>Blad1!Y118</f>
        <v>74.5</v>
      </c>
    </row>
    <row r="13" spans="2:26" x14ac:dyDescent="0.2">
      <c r="C13" s="86" t="str">
        <f>Blad1!A26</f>
        <v>Kent L</v>
      </c>
      <c r="D13" s="36">
        <f>Blad1!C30</f>
        <v>4</v>
      </c>
      <c r="E13" s="36">
        <f>Blad1!D30</f>
        <v>3</v>
      </c>
      <c r="F13" s="36">
        <f>Blad1!E30</f>
        <v>6</v>
      </c>
      <c r="G13" s="36">
        <f>Blad1!F30</f>
        <v>5</v>
      </c>
      <c r="H13" s="36">
        <f>Blad1!G30</f>
        <v>4</v>
      </c>
      <c r="I13" s="36">
        <f>Blad1!H30</f>
        <v>3</v>
      </c>
      <c r="J13" s="36">
        <f>Blad1!I30</f>
        <v>5</v>
      </c>
      <c r="K13" s="36">
        <f>Blad1!J30</f>
        <v>4</v>
      </c>
      <c r="L13" s="36">
        <f>Blad1!K30</f>
        <v>5</v>
      </c>
      <c r="M13" s="62">
        <f>Blad1!L30</f>
        <v>39</v>
      </c>
      <c r="N13" s="36">
        <f>Blad1!M30</f>
        <v>4</v>
      </c>
      <c r="O13" s="36">
        <f>Blad1!N30</f>
        <v>4</v>
      </c>
      <c r="P13" s="36">
        <f>Blad1!O30</f>
        <v>3</v>
      </c>
      <c r="Q13" s="36">
        <f>Blad1!P30</f>
        <v>5</v>
      </c>
      <c r="R13" s="36">
        <f>Blad1!Q30</f>
        <v>5</v>
      </c>
      <c r="S13" s="36">
        <f>Blad1!R30</f>
        <v>4</v>
      </c>
      <c r="T13" s="36">
        <f>Blad1!S30</f>
        <v>5</v>
      </c>
      <c r="U13" s="36">
        <f>Blad1!T30</f>
        <v>5</v>
      </c>
      <c r="V13" s="36">
        <f>Blad1!U30</f>
        <v>6</v>
      </c>
      <c r="W13" s="62">
        <f>Blad1!V30</f>
        <v>41</v>
      </c>
      <c r="X13" s="62">
        <f>Blad1!W30</f>
        <v>80</v>
      </c>
      <c r="Y13" s="63">
        <f>Blad1!X30</f>
        <v>4</v>
      </c>
      <c r="Z13" s="63">
        <f>Blad1!Y30</f>
        <v>76</v>
      </c>
    </row>
    <row r="14" spans="2:26" x14ac:dyDescent="0.2">
      <c r="C14" s="86" t="str">
        <f>Blad1!A3</f>
        <v>Jan O</v>
      </c>
      <c r="D14" s="36">
        <f>Blad1!C7</f>
        <v>5</v>
      </c>
      <c r="E14" s="36">
        <f>Blad1!D7</f>
        <v>4</v>
      </c>
      <c r="F14" s="36">
        <f>Blad1!E7</f>
        <v>4</v>
      </c>
      <c r="G14" s="36">
        <f>Blad1!F7</f>
        <v>5</v>
      </c>
      <c r="H14" s="36">
        <f>Blad1!G7</f>
        <v>5</v>
      </c>
      <c r="I14" s="36">
        <f>Blad1!H7</f>
        <v>3</v>
      </c>
      <c r="J14" s="36">
        <f>Blad1!I7</f>
        <v>5</v>
      </c>
      <c r="K14" s="36">
        <f>Blad1!J7</f>
        <v>4</v>
      </c>
      <c r="L14" s="36">
        <f>Blad1!K7</f>
        <v>4</v>
      </c>
      <c r="M14" s="62">
        <f>Blad1!L7</f>
        <v>39</v>
      </c>
      <c r="N14" s="36">
        <f>Blad1!M7</f>
        <v>4</v>
      </c>
      <c r="O14" s="36">
        <f>Blad1!N7</f>
        <v>5</v>
      </c>
      <c r="P14" s="36">
        <f>Blad1!O7</f>
        <v>4</v>
      </c>
      <c r="Q14" s="36">
        <f>Blad1!P7</f>
        <v>5</v>
      </c>
      <c r="R14" s="36">
        <f>Blad1!Q7</f>
        <v>5</v>
      </c>
      <c r="S14" s="36">
        <f>Blad1!R7</f>
        <v>3</v>
      </c>
      <c r="T14" s="36">
        <f>Blad1!S7</f>
        <v>5</v>
      </c>
      <c r="U14" s="36">
        <f>Blad1!T7</f>
        <v>5</v>
      </c>
      <c r="V14" s="36">
        <f>Blad1!U7</f>
        <v>6</v>
      </c>
      <c r="W14" s="62">
        <f>Blad1!V7</f>
        <v>42</v>
      </c>
      <c r="X14" s="62">
        <f>Blad1!W7</f>
        <v>81</v>
      </c>
      <c r="Y14" s="63">
        <f>Blad1!X7</f>
        <v>2</v>
      </c>
      <c r="Z14" s="63">
        <f>Blad1!Y7</f>
        <v>79</v>
      </c>
    </row>
    <row r="15" spans="2:26" x14ac:dyDescent="0.2">
      <c r="C15" s="86" t="str">
        <f>Blad1!A46</f>
        <v>Lasse S</v>
      </c>
      <c r="D15" s="36">
        <f>Blad1!C50</f>
        <v>5</v>
      </c>
      <c r="E15" s="36">
        <f>Blad1!D50</f>
        <v>4</v>
      </c>
      <c r="F15" s="36">
        <f>Blad1!E50</f>
        <v>5</v>
      </c>
      <c r="G15" s="36">
        <f>Blad1!F50</f>
        <v>6</v>
      </c>
      <c r="H15" s="36">
        <f>Blad1!G50</f>
        <v>3</v>
      </c>
      <c r="I15" s="36">
        <f>Blad1!H50</f>
        <v>4</v>
      </c>
      <c r="J15" s="36">
        <f>Blad1!I50</f>
        <v>6</v>
      </c>
      <c r="K15" s="36">
        <f>Blad1!J50</f>
        <v>3</v>
      </c>
      <c r="L15" s="36">
        <f>Blad1!K50</f>
        <v>5</v>
      </c>
      <c r="M15" s="62">
        <f>Blad1!L50</f>
        <v>41</v>
      </c>
      <c r="N15" s="36">
        <f>Blad1!M50</f>
        <v>5</v>
      </c>
      <c r="O15" s="36">
        <f>Blad1!N50</f>
        <v>4</v>
      </c>
      <c r="P15" s="36">
        <f>Blad1!O50</f>
        <v>4</v>
      </c>
      <c r="Q15" s="36">
        <f>Blad1!P50</f>
        <v>5</v>
      </c>
      <c r="R15" s="36">
        <f>Blad1!Q50</f>
        <v>5</v>
      </c>
      <c r="S15" s="36">
        <f>Blad1!R50</f>
        <v>3</v>
      </c>
      <c r="T15" s="36">
        <f>Blad1!S50</f>
        <v>5</v>
      </c>
      <c r="U15" s="36">
        <f>Blad1!T50</f>
        <v>4</v>
      </c>
      <c r="V15" s="36">
        <f>Blad1!U50</f>
        <v>5</v>
      </c>
      <c r="W15" s="62">
        <f>Blad1!V50</f>
        <v>40</v>
      </c>
      <c r="X15" s="62">
        <f>Blad1!W50</f>
        <v>81</v>
      </c>
      <c r="Y15" s="63">
        <f>Blad1!X50</f>
        <v>5</v>
      </c>
      <c r="Z15" s="63">
        <f>Blad1!Y50</f>
        <v>76</v>
      </c>
    </row>
    <row r="16" spans="2:26" x14ac:dyDescent="0.2">
      <c r="C16" s="86" t="str">
        <f>Blad1!A66</f>
        <v>Mikael H</v>
      </c>
      <c r="D16" s="36">
        <f>Blad1!C70</f>
        <v>4</v>
      </c>
      <c r="E16" s="36">
        <f>Blad1!D70</f>
        <v>4</v>
      </c>
      <c r="F16" s="36">
        <f>Blad1!E70</f>
        <v>4</v>
      </c>
      <c r="G16" s="36">
        <f>Blad1!F70</f>
        <v>5</v>
      </c>
      <c r="H16" s="36">
        <f>Blad1!G70</f>
        <v>4</v>
      </c>
      <c r="I16" s="36">
        <f>Blad1!H70</f>
        <v>3</v>
      </c>
      <c r="J16" s="36">
        <f>Blad1!I70</f>
        <v>5</v>
      </c>
      <c r="K16" s="36">
        <f>Blad1!J70</f>
        <v>4</v>
      </c>
      <c r="L16" s="36">
        <f>Blad1!K70</f>
        <v>3</v>
      </c>
      <c r="M16" s="62">
        <f>Blad1!L70</f>
        <v>36</v>
      </c>
      <c r="N16" s="36">
        <f>Blad1!M70</f>
        <v>4</v>
      </c>
      <c r="O16" s="36">
        <f>Blad1!N70</f>
        <v>8</v>
      </c>
      <c r="P16" s="36">
        <f>Blad1!O70</f>
        <v>5</v>
      </c>
      <c r="Q16" s="36">
        <f>Blad1!P70</f>
        <v>6</v>
      </c>
      <c r="R16" s="36">
        <f>Blad1!Q70</f>
        <v>6</v>
      </c>
      <c r="S16" s="36">
        <f>Blad1!R70</f>
        <v>3</v>
      </c>
      <c r="T16" s="36">
        <f>Blad1!S70</f>
        <v>4</v>
      </c>
      <c r="U16" s="36">
        <f>Blad1!T70</f>
        <v>5</v>
      </c>
      <c r="V16" s="36">
        <f>Blad1!U70</f>
        <v>5</v>
      </c>
      <c r="W16" s="62">
        <f>Blad1!V70</f>
        <v>46</v>
      </c>
      <c r="X16" s="62">
        <f>Blad1!W70</f>
        <v>82</v>
      </c>
      <c r="Y16" s="63">
        <f>Blad1!X70</f>
        <v>3</v>
      </c>
      <c r="Z16" s="63">
        <f>Blad1!Y70</f>
        <v>79</v>
      </c>
    </row>
    <row r="17" spans="2:29" x14ac:dyDescent="0.2">
      <c r="C17" s="86" t="str">
        <f>Blad1!A41</f>
        <v>Ray J</v>
      </c>
      <c r="D17" s="36">
        <f>Blad1!C45</f>
        <v>5</v>
      </c>
      <c r="E17" s="36">
        <f>Blad1!D45</f>
        <v>4</v>
      </c>
      <c r="F17" s="36">
        <f>Blad1!E45</f>
        <v>4</v>
      </c>
      <c r="G17" s="36">
        <f>Blad1!F45</f>
        <v>5</v>
      </c>
      <c r="H17" s="36">
        <f>Blad1!G45</f>
        <v>5</v>
      </c>
      <c r="I17" s="36">
        <f>Blad1!H45</f>
        <v>3</v>
      </c>
      <c r="J17" s="36">
        <f>Blad1!I45</f>
        <v>5</v>
      </c>
      <c r="K17" s="36">
        <f>Blad1!J45</f>
        <v>3</v>
      </c>
      <c r="L17" s="36">
        <f>Blad1!K45</f>
        <v>5</v>
      </c>
      <c r="M17" s="62">
        <f>Blad1!L45</f>
        <v>39</v>
      </c>
      <c r="N17" s="36">
        <f>Blad1!M45</f>
        <v>5</v>
      </c>
      <c r="O17" s="36">
        <f>Blad1!N45</f>
        <v>5</v>
      </c>
      <c r="P17" s="36">
        <f>Blad1!O45</f>
        <v>3</v>
      </c>
      <c r="Q17" s="36">
        <f>Blad1!P45</f>
        <v>5</v>
      </c>
      <c r="R17" s="36">
        <f>Blad1!Q45</f>
        <v>7</v>
      </c>
      <c r="S17" s="36">
        <f>Blad1!R45</f>
        <v>3</v>
      </c>
      <c r="T17" s="36">
        <f>Blad1!S45</f>
        <v>5</v>
      </c>
      <c r="U17" s="36">
        <f>Blad1!T45</f>
        <v>5</v>
      </c>
      <c r="V17" s="36">
        <f>Blad1!U45</f>
        <v>5</v>
      </c>
      <c r="W17" s="62">
        <f>Blad1!V45</f>
        <v>43</v>
      </c>
      <c r="X17" s="62">
        <f>Blad1!W45</f>
        <v>82</v>
      </c>
      <c r="Y17" s="63">
        <f>Blad1!X45</f>
        <v>5</v>
      </c>
      <c r="Z17" s="63">
        <f>Blad1!Y45</f>
        <v>77</v>
      </c>
    </row>
    <row r="18" spans="2:29" x14ac:dyDescent="0.2">
      <c r="C18" s="86" t="str">
        <f>Blad1!A18</f>
        <v>Anders J</v>
      </c>
      <c r="D18" s="36">
        <f>Blad1!C22</f>
        <v>5</v>
      </c>
      <c r="E18" s="36">
        <f>Blad1!D22</f>
        <v>3</v>
      </c>
      <c r="F18" s="36">
        <f>Blad1!E22</f>
        <v>5</v>
      </c>
      <c r="G18" s="36">
        <f>Blad1!F22</f>
        <v>6</v>
      </c>
      <c r="H18" s="36">
        <f>Blad1!G22</f>
        <v>4</v>
      </c>
      <c r="I18" s="36">
        <f>Blad1!H22</f>
        <v>3</v>
      </c>
      <c r="J18" s="36">
        <f>Blad1!I22</f>
        <v>6</v>
      </c>
      <c r="K18" s="36">
        <f>Blad1!J22</f>
        <v>4</v>
      </c>
      <c r="L18" s="36">
        <f>Blad1!K22</f>
        <v>5</v>
      </c>
      <c r="M18" s="62">
        <f>Blad1!L22</f>
        <v>41</v>
      </c>
      <c r="N18" s="36">
        <f>Blad1!M22</f>
        <v>4</v>
      </c>
      <c r="O18" s="36">
        <f>Blad1!N22</f>
        <v>4</v>
      </c>
      <c r="P18" s="36">
        <f>Blad1!O22</f>
        <v>5</v>
      </c>
      <c r="Q18" s="36">
        <f>Blad1!P22</f>
        <v>5</v>
      </c>
      <c r="R18" s="36">
        <f>Blad1!Q22</f>
        <v>5</v>
      </c>
      <c r="S18" s="36">
        <f>Blad1!R22</f>
        <v>3</v>
      </c>
      <c r="T18" s="36">
        <f>Blad1!S22</f>
        <v>4</v>
      </c>
      <c r="U18" s="36">
        <f>Blad1!T22</f>
        <v>6</v>
      </c>
      <c r="V18" s="36">
        <f>Blad1!U22</f>
        <v>6</v>
      </c>
      <c r="W18" s="62">
        <f>Blad1!V22</f>
        <v>42</v>
      </c>
      <c r="X18" s="62">
        <f>Blad1!W22</f>
        <v>83</v>
      </c>
      <c r="Y18" s="63">
        <f>Blad1!X22</f>
        <v>5.5</v>
      </c>
      <c r="Z18" s="63">
        <f>Blad1!Y22</f>
        <v>77.5</v>
      </c>
    </row>
    <row r="19" spans="2:29" x14ac:dyDescent="0.2">
      <c r="C19" s="85" t="str">
        <f>Blad1!A94</f>
        <v>Jan R</v>
      </c>
      <c r="D19" s="36">
        <f>Blad1!C97</f>
        <v>5</v>
      </c>
      <c r="E19" s="36">
        <f>Blad1!D97</f>
        <v>4</v>
      </c>
      <c r="F19" s="36">
        <f>Blad1!E97</f>
        <v>5</v>
      </c>
      <c r="G19" s="36">
        <f>Blad1!F97</f>
        <v>6</v>
      </c>
      <c r="H19" s="36">
        <f>Blad1!G97</f>
        <v>4</v>
      </c>
      <c r="I19" s="36">
        <f>Blad1!H97</f>
        <v>3</v>
      </c>
      <c r="J19" s="36">
        <f>Blad1!I97</f>
        <v>6</v>
      </c>
      <c r="K19" s="36">
        <f>Blad1!J97</f>
        <v>4</v>
      </c>
      <c r="L19" s="36">
        <f>Blad1!K97</f>
        <v>8</v>
      </c>
      <c r="M19" s="62">
        <f>Blad1!L97</f>
        <v>45</v>
      </c>
      <c r="N19" s="36">
        <f>Blad1!M97</f>
        <v>4</v>
      </c>
      <c r="O19" s="36">
        <f>Blad1!N97</f>
        <v>4</v>
      </c>
      <c r="P19" s="36">
        <f>Blad1!O97</f>
        <v>4</v>
      </c>
      <c r="Q19" s="36">
        <f>Blad1!P97</f>
        <v>5</v>
      </c>
      <c r="R19" s="36">
        <f>Blad1!Q97</f>
        <v>5</v>
      </c>
      <c r="S19" s="36">
        <f>Blad1!R97</f>
        <v>3</v>
      </c>
      <c r="T19" s="36">
        <f>Blad1!S97</f>
        <v>4</v>
      </c>
      <c r="U19" s="36">
        <f>Blad1!T97</f>
        <v>6</v>
      </c>
      <c r="V19" s="36">
        <f>Blad1!U97</f>
        <v>6</v>
      </c>
      <c r="W19" s="62">
        <f>Blad1!V97</f>
        <v>41</v>
      </c>
      <c r="X19" s="62">
        <f>Blad1!W97</f>
        <v>86</v>
      </c>
      <c r="Y19" s="63">
        <f>Blad1!X97</f>
        <v>5</v>
      </c>
      <c r="Z19" s="63">
        <f>Blad1!Y97</f>
        <v>81</v>
      </c>
    </row>
    <row r="20" spans="2:29" x14ac:dyDescent="0.2">
      <c r="C20" s="86" t="str">
        <f>Blad1!A119</f>
        <v>Lasse R</v>
      </c>
      <c r="D20" s="36">
        <f>Blad1!C123</f>
        <v>6</v>
      </c>
      <c r="E20" s="36">
        <f>Blad1!D123</f>
        <v>3</v>
      </c>
      <c r="F20" s="36">
        <f>Blad1!E123</f>
        <v>5</v>
      </c>
      <c r="G20" s="36">
        <f>Blad1!F123</f>
        <v>7</v>
      </c>
      <c r="H20" s="36">
        <f>Blad1!G123</f>
        <v>5</v>
      </c>
      <c r="I20" s="36">
        <f>Blad1!H123</f>
        <v>2</v>
      </c>
      <c r="J20" s="36">
        <f>Blad1!I123</f>
        <v>5</v>
      </c>
      <c r="K20" s="36">
        <f>Blad1!J123</f>
        <v>4</v>
      </c>
      <c r="L20" s="36">
        <f>Blad1!K123</f>
        <v>5</v>
      </c>
      <c r="M20" s="62">
        <f>Blad1!L123</f>
        <v>42</v>
      </c>
      <c r="N20" s="36">
        <f>Blad1!M123</f>
        <v>4</v>
      </c>
      <c r="O20" s="36">
        <f>Blad1!N123</f>
        <v>5</v>
      </c>
      <c r="P20" s="36">
        <f>Blad1!O123</f>
        <v>3</v>
      </c>
      <c r="Q20" s="36">
        <f>Blad1!P123</f>
        <v>6</v>
      </c>
      <c r="R20" s="36">
        <f>Blad1!Q123</f>
        <v>6</v>
      </c>
      <c r="S20" s="36">
        <f>Blad1!R123</f>
        <v>4</v>
      </c>
      <c r="T20" s="36">
        <f>Blad1!S123</f>
        <v>5</v>
      </c>
      <c r="U20" s="36">
        <f>Blad1!T123</f>
        <v>5</v>
      </c>
      <c r="V20" s="36">
        <f>Blad1!U123</f>
        <v>6</v>
      </c>
      <c r="W20" s="62">
        <f>Blad1!V123</f>
        <v>44</v>
      </c>
      <c r="X20" s="62">
        <f>Blad1!W123</f>
        <v>86</v>
      </c>
      <c r="Y20" s="63">
        <f>Blad1!X123</f>
        <v>7</v>
      </c>
      <c r="Z20" s="63">
        <f>Blad1!Y123</f>
        <v>79</v>
      </c>
    </row>
    <row r="21" spans="2:29" x14ac:dyDescent="0.2">
      <c r="C21" s="86" t="str">
        <f>Blad1!A36</f>
        <v>Erik J</v>
      </c>
      <c r="D21" s="36">
        <f>Blad1!C40</f>
        <v>6</v>
      </c>
      <c r="E21" s="36">
        <f>Blad1!D40</f>
        <v>5</v>
      </c>
      <c r="F21" s="36">
        <f>Blad1!E40</f>
        <v>5</v>
      </c>
      <c r="G21" s="36">
        <f>Blad1!F40</f>
        <v>5</v>
      </c>
      <c r="H21" s="36">
        <f>Blad1!G40</f>
        <v>5</v>
      </c>
      <c r="I21" s="36">
        <f>Blad1!H40</f>
        <v>3</v>
      </c>
      <c r="J21" s="36">
        <f>Blad1!I40</f>
        <v>7</v>
      </c>
      <c r="K21" s="36">
        <f>Blad1!J40</f>
        <v>4</v>
      </c>
      <c r="L21" s="36">
        <f>Blad1!K40</f>
        <v>5</v>
      </c>
      <c r="M21" s="62">
        <f>Blad1!L40</f>
        <v>45</v>
      </c>
      <c r="N21" s="36">
        <f>Blad1!M40</f>
        <v>3</v>
      </c>
      <c r="O21" s="36">
        <f>Blad1!N40</f>
        <v>5</v>
      </c>
      <c r="P21" s="36">
        <f>Blad1!O40</f>
        <v>4</v>
      </c>
      <c r="Q21" s="36">
        <f>Blad1!P40</f>
        <v>6</v>
      </c>
      <c r="R21" s="36">
        <f>Blad1!Q40</f>
        <v>5</v>
      </c>
      <c r="S21" s="36">
        <f>Blad1!R40</f>
        <v>4</v>
      </c>
      <c r="T21" s="36">
        <f>Blad1!S40</f>
        <v>4</v>
      </c>
      <c r="U21" s="36">
        <f>Blad1!T40</f>
        <v>4</v>
      </c>
      <c r="V21" s="36">
        <f>Blad1!U40</f>
        <v>7</v>
      </c>
      <c r="W21" s="62">
        <f>Blad1!V40</f>
        <v>42</v>
      </c>
      <c r="X21" s="62">
        <f>Blad1!W40</f>
        <v>87</v>
      </c>
      <c r="Y21" s="63">
        <f>Blad1!X40</f>
        <v>6</v>
      </c>
      <c r="Z21" s="63">
        <f>Blad1!Y40</f>
        <v>81</v>
      </c>
    </row>
    <row r="22" spans="2:29" x14ac:dyDescent="0.2">
      <c r="C22" s="141" t="str">
        <f>Blad1!A57</f>
        <v>Thomas J</v>
      </c>
      <c r="D22" s="36">
        <f>Blad1!C60</f>
        <v>5</v>
      </c>
      <c r="E22" s="36">
        <f>Blad1!D60</f>
        <v>3</v>
      </c>
      <c r="F22" s="36">
        <f>Blad1!E60</f>
        <v>6</v>
      </c>
      <c r="G22" s="36">
        <f>Blad1!F60</f>
        <v>6</v>
      </c>
      <c r="H22" s="36">
        <f>Blad1!G60</f>
        <v>5</v>
      </c>
      <c r="I22" s="36">
        <f>Blad1!H60</f>
        <v>4</v>
      </c>
      <c r="J22" s="36">
        <f>Blad1!I60</f>
        <v>6</v>
      </c>
      <c r="K22" s="36">
        <f>Blad1!J60</f>
        <v>4</v>
      </c>
      <c r="L22" s="36">
        <f>Blad1!K60</f>
        <v>4</v>
      </c>
      <c r="M22" s="62">
        <f>Blad1!L60</f>
        <v>43</v>
      </c>
      <c r="N22" s="36">
        <f>Blad1!M60</f>
        <v>5</v>
      </c>
      <c r="O22" s="36">
        <f>Blad1!N60</f>
        <v>6</v>
      </c>
      <c r="P22" s="36">
        <f>Blad1!O60</f>
        <v>4</v>
      </c>
      <c r="Q22" s="36">
        <f>Blad1!P60</f>
        <v>5</v>
      </c>
      <c r="R22" s="36">
        <f>Blad1!Q60</f>
        <v>6</v>
      </c>
      <c r="S22" s="36">
        <f>Blad1!R60</f>
        <v>4</v>
      </c>
      <c r="T22" s="36">
        <f>Blad1!S60</f>
        <v>5</v>
      </c>
      <c r="U22" s="36">
        <f>Blad1!T60</f>
        <v>7</v>
      </c>
      <c r="V22" s="36">
        <f>Blad1!U60</f>
        <v>5</v>
      </c>
      <c r="W22" s="62">
        <f>Blad1!V60</f>
        <v>47</v>
      </c>
      <c r="X22" s="62">
        <f>Blad1!W60</f>
        <v>90</v>
      </c>
      <c r="Y22" s="63">
        <f>Blad1!X60</f>
        <v>3.5</v>
      </c>
      <c r="Z22" s="63">
        <f>Blad1!Y60</f>
        <v>86.5</v>
      </c>
    </row>
    <row r="23" spans="2:29" x14ac:dyDescent="0.2">
      <c r="C23" s="86" t="str">
        <f>Blad1!A13</f>
        <v>Stellan Å</v>
      </c>
      <c r="D23" s="36">
        <f>Blad1!C17</f>
        <v>6</v>
      </c>
      <c r="E23" s="36">
        <f>Blad1!D17</f>
        <v>2</v>
      </c>
      <c r="F23" s="36">
        <f>Blad1!E17</f>
        <v>4</v>
      </c>
      <c r="G23" s="36">
        <f>Blad1!F17</f>
        <v>7</v>
      </c>
      <c r="H23" s="36">
        <f>Blad1!G17</f>
        <v>5</v>
      </c>
      <c r="I23" s="36">
        <f>Blad1!H17</f>
        <v>3</v>
      </c>
      <c r="J23" s="36">
        <f>Blad1!I17</f>
        <v>7</v>
      </c>
      <c r="K23" s="36">
        <f>Blad1!J17</f>
        <v>4</v>
      </c>
      <c r="L23" s="36">
        <f>Blad1!K17</f>
        <v>5</v>
      </c>
      <c r="M23" s="62">
        <f>Blad1!L17</f>
        <v>43</v>
      </c>
      <c r="N23" s="36">
        <f>Blad1!M17</f>
        <v>5</v>
      </c>
      <c r="O23" s="36">
        <f>Blad1!N17</f>
        <v>6</v>
      </c>
      <c r="P23" s="36">
        <f>Blad1!O17</f>
        <v>5</v>
      </c>
      <c r="Q23" s="36">
        <f>Blad1!P17</f>
        <v>5</v>
      </c>
      <c r="R23" s="36">
        <f>Blad1!Q17</f>
        <v>6</v>
      </c>
      <c r="S23" s="36">
        <f>Blad1!R17</f>
        <v>4</v>
      </c>
      <c r="T23" s="36">
        <f>Blad1!S17</f>
        <v>5</v>
      </c>
      <c r="U23" s="36">
        <f>Blad1!T17</f>
        <v>6</v>
      </c>
      <c r="V23" s="36">
        <f>Blad1!U17</f>
        <v>5</v>
      </c>
      <c r="W23" s="62">
        <f>Blad1!V17</f>
        <v>47</v>
      </c>
      <c r="X23" s="62">
        <f>Blad1!W17</f>
        <v>90</v>
      </c>
      <c r="Y23" s="63">
        <f>Blad1!X17</f>
        <v>3.5</v>
      </c>
      <c r="Z23" s="63">
        <f>Blad1!Y17</f>
        <v>86.5</v>
      </c>
    </row>
    <row r="24" spans="2:29" x14ac:dyDescent="0.2">
      <c r="C24" s="85" t="str">
        <f>Blad1!A81</f>
        <v>Tommy J</v>
      </c>
      <c r="D24" s="38">
        <f>Blad1!C84</f>
        <v>6</v>
      </c>
      <c r="E24" s="38">
        <f>Blad1!D84</f>
        <v>5</v>
      </c>
      <c r="F24" s="38">
        <f>Blad1!E84</f>
        <v>5</v>
      </c>
      <c r="G24" s="38">
        <f>Blad1!F84</f>
        <v>7</v>
      </c>
      <c r="H24" s="38">
        <f>Blad1!G84</f>
        <v>5</v>
      </c>
      <c r="I24" s="38">
        <f>Blad1!H84</f>
        <v>3</v>
      </c>
      <c r="J24" s="38">
        <f>Blad1!I84</f>
        <v>7</v>
      </c>
      <c r="K24" s="38">
        <f>Blad1!J84</f>
        <v>4</v>
      </c>
      <c r="L24" s="38">
        <f>Blad1!K84</f>
        <v>5</v>
      </c>
      <c r="M24" s="33">
        <f>Blad1!L84</f>
        <v>47</v>
      </c>
      <c r="N24" s="38">
        <f>Blad1!M84</f>
        <v>4</v>
      </c>
      <c r="O24" s="38">
        <f>Blad1!N84</f>
        <v>5</v>
      </c>
      <c r="P24" s="38">
        <f>Blad1!O84</f>
        <v>4</v>
      </c>
      <c r="Q24" s="38">
        <f>Blad1!P84</f>
        <v>5</v>
      </c>
      <c r="R24" s="38">
        <f>Blad1!Q84</f>
        <v>7</v>
      </c>
      <c r="S24" s="38">
        <f>Blad1!R84</f>
        <v>4</v>
      </c>
      <c r="T24" s="38">
        <f>Blad1!S84</f>
        <v>5</v>
      </c>
      <c r="U24" s="38">
        <f>Blad1!T84</f>
        <v>5</v>
      </c>
      <c r="V24" s="38">
        <f>Blad1!U84</f>
        <v>7</v>
      </c>
      <c r="W24" s="33">
        <f>Blad1!V84</f>
        <v>46</v>
      </c>
      <c r="X24" s="33">
        <f>Blad1!W84</f>
        <v>93</v>
      </c>
      <c r="Y24" s="58">
        <f>Blad1!X84</f>
        <v>6</v>
      </c>
      <c r="Z24" s="58">
        <f>Blad1!Y84</f>
        <v>87</v>
      </c>
    </row>
    <row r="25" spans="2:29" x14ac:dyDescent="0.2">
      <c r="C25" s="86" t="str">
        <f>Blad1!A85</f>
        <v>Krister H</v>
      </c>
      <c r="D25" s="36">
        <f>Blad1!C89</f>
        <v>6</v>
      </c>
      <c r="E25" s="36">
        <f>Blad1!D89</f>
        <v>4</v>
      </c>
      <c r="F25" s="36">
        <f>Blad1!E89</f>
        <v>5</v>
      </c>
      <c r="G25" s="36">
        <f>Blad1!F89</f>
        <v>5</v>
      </c>
      <c r="H25" s="36">
        <f>Blad1!G89</f>
        <v>5</v>
      </c>
      <c r="I25" s="36">
        <f>Blad1!H89</f>
        <v>7</v>
      </c>
      <c r="J25" s="36">
        <f>Blad1!I89</f>
        <v>6</v>
      </c>
      <c r="K25" s="36">
        <f>Blad1!J89</f>
        <v>4</v>
      </c>
      <c r="L25" s="36">
        <f>Blad1!K89</f>
        <v>6</v>
      </c>
      <c r="M25" s="62">
        <f>Blad1!L89</f>
        <v>48</v>
      </c>
      <c r="N25" s="36">
        <f>Blad1!M89</f>
        <v>6</v>
      </c>
      <c r="O25" s="36">
        <f>Blad1!N89</f>
        <v>7</v>
      </c>
      <c r="P25" s="36">
        <f>Blad1!O89</f>
        <v>4</v>
      </c>
      <c r="Q25" s="36">
        <f>Blad1!P89</f>
        <v>5</v>
      </c>
      <c r="R25" s="36">
        <f>Blad1!Q89</f>
        <v>7</v>
      </c>
      <c r="S25" s="36">
        <f>Blad1!R89</f>
        <v>3</v>
      </c>
      <c r="T25" s="36">
        <f>Blad1!S89</f>
        <v>5</v>
      </c>
      <c r="U25" s="36">
        <f>Blad1!T89</f>
        <v>5</v>
      </c>
      <c r="V25" s="36">
        <f>Blad1!U89</f>
        <v>7</v>
      </c>
      <c r="W25" s="62">
        <f>Blad1!V89</f>
        <v>49</v>
      </c>
      <c r="X25" s="62">
        <f>Blad1!W89</f>
        <v>97</v>
      </c>
      <c r="Y25" s="63">
        <f>Blad1!X89</f>
        <v>4.5</v>
      </c>
      <c r="Z25" s="63">
        <f>Blad1!Y89</f>
        <v>92.5</v>
      </c>
    </row>
    <row r="26" spans="2:29" x14ac:dyDescent="0.2">
      <c r="C26" s="86" t="str">
        <f>Blad1!A31</f>
        <v>Hans S</v>
      </c>
      <c r="D26" s="36">
        <f>Blad1!C35</f>
        <v>7</v>
      </c>
      <c r="E26" s="36">
        <f>Blad1!D35</f>
        <v>3</v>
      </c>
      <c r="F26" s="36">
        <f>Blad1!E35</f>
        <v>6</v>
      </c>
      <c r="G26" s="36">
        <f>Blad1!F35</f>
        <v>7</v>
      </c>
      <c r="H26" s="36">
        <f>Blad1!G35</f>
        <v>6</v>
      </c>
      <c r="I26" s="36">
        <f>Blad1!H35</f>
        <v>5</v>
      </c>
      <c r="J26" s="36">
        <f>Blad1!I35</f>
        <v>5</v>
      </c>
      <c r="K26" s="36">
        <f>Blad1!J35</f>
        <v>4</v>
      </c>
      <c r="L26" s="36">
        <f>Blad1!K35</f>
        <v>6</v>
      </c>
      <c r="M26" s="62">
        <f>Blad1!L35</f>
        <v>49</v>
      </c>
      <c r="N26" s="36">
        <f>Blad1!M35</f>
        <v>6</v>
      </c>
      <c r="O26" s="36">
        <f>Blad1!N35</f>
        <v>6</v>
      </c>
      <c r="P26" s="36">
        <f>Blad1!O35</f>
        <v>5</v>
      </c>
      <c r="Q26" s="36">
        <f>Blad1!P35</f>
        <v>5</v>
      </c>
      <c r="R26" s="36">
        <f>Blad1!Q35</f>
        <v>6</v>
      </c>
      <c r="S26" s="36">
        <f>Blad1!R35</f>
        <v>4</v>
      </c>
      <c r="T26" s="36">
        <f>Blad1!S35</f>
        <v>7</v>
      </c>
      <c r="U26" s="36">
        <f>Blad1!T35</f>
        <v>6</v>
      </c>
      <c r="V26" s="36">
        <f>Blad1!U35</f>
        <v>5</v>
      </c>
      <c r="W26" s="62">
        <f>Blad1!V35</f>
        <v>50</v>
      </c>
      <c r="X26" s="62">
        <f>Blad1!W35</f>
        <v>99</v>
      </c>
      <c r="Y26" s="63">
        <f>Blad1!X35</f>
        <v>6.5</v>
      </c>
      <c r="Z26" s="63">
        <f>Blad1!Y35</f>
        <v>92.5</v>
      </c>
    </row>
    <row r="27" spans="2:29" x14ac:dyDescent="0.2">
      <c r="C27" s="86" t="str">
        <f>Blad1!A51</f>
        <v>Lars Ö</v>
      </c>
      <c r="D27" s="36">
        <f>Blad1!C56</f>
        <v>7</v>
      </c>
      <c r="E27" s="36">
        <f>Blad1!D56</f>
        <v>4</v>
      </c>
      <c r="F27" s="36">
        <f>Blad1!E56</f>
        <v>5</v>
      </c>
      <c r="G27" s="36">
        <f>Blad1!F56</f>
        <v>6</v>
      </c>
      <c r="H27" s="36">
        <f>Blad1!G56</f>
        <v>6</v>
      </c>
      <c r="I27" s="36">
        <f>Blad1!H56</f>
        <v>4</v>
      </c>
      <c r="J27" s="36">
        <f>Blad1!I56</f>
        <v>6</v>
      </c>
      <c r="K27" s="36">
        <f>Blad1!J56</f>
        <v>4</v>
      </c>
      <c r="L27" s="36">
        <f>Blad1!K56</f>
        <v>6</v>
      </c>
      <c r="M27" s="62">
        <f>Blad1!L56</f>
        <v>48</v>
      </c>
      <c r="N27" s="36">
        <f>Blad1!M56</f>
        <v>5</v>
      </c>
      <c r="O27" s="36">
        <f>Blad1!N56</f>
        <v>6</v>
      </c>
      <c r="P27" s="36">
        <f>Blad1!O56</f>
        <v>5</v>
      </c>
      <c r="Q27" s="36">
        <f>Blad1!P56</f>
        <v>6</v>
      </c>
      <c r="R27" s="36">
        <f>Blad1!Q56</f>
        <v>7</v>
      </c>
      <c r="S27" s="36">
        <f>Blad1!R56</f>
        <v>4</v>
      </c>
      <c r="T27" s="36">
        <f>Blad1!S56</f>
        <v>5</v>
      </c>
      <c r="U27" s="36">
        <f>Blad1!T56</f>
        <v>7</v>
      </c>
      <c r="V27" s="36">
        <f>Blad1!U56</f>
        <v>9</v>
      </c>
      <c r="W27" s="62">
        <f>Blad1!V56</f>
        <v>54</v>
      </c>
      <c r="X27" s="62">
        <f>Blad1!W56</f>
        <v>102</v>
      </c>
      <c r="Y27" s="63">
        <f>Blad1!X56</f>
        <v>8.5</v>
      </c>
      <c r="Z27" s="63">
        <f>Blad1!Y56</f>
        <v>93.5</v>
      </c>
    </row>
    <row r="28" spans="2:29" x14ac:dyDescent="0.2">
      <c r="C28" s="86"/>
      <c r="D28" s="36"/>
      <c r="E28" s="36"/>
      <c r="F28" s="36"/>
      <c r="G28" s="90"/>
      <c r="H28" s="36"/>
      <c r="I28" s="36"/>
      <c r="J28" s="36"/>
      <c r="K28" s="36"/>
      <c r="L28" s="36"/>
      <c r="M28" s="62"/>
      <c r="N28" s="36"/>
      <c r="O28" s="36"/>
      <c r="P28" s="36"/>
      <c r="Q28" s="36"/>
      <c r="R28" s="36"/>
      <c r="S28" s="36"/>
      <c r="T28" s="36"/>
      <c r="U28" s="36"/>
      <c r="V28" s="36"/>
      <c r="W28" s="62"/>
      <c r="X28" s="62"/>
      <c r="Y28" s="63"/>
      <c r="Z28" s="63"/>
    </row>
    <row r="29" spans="2:29" x14ac:dyDescent="0.2">
      <c r="C29" s="86"/>
      <c r="D29" s="36"/>
      <c r="E29" s="36"/>
      <c r="F29" s="36"/>
      <c r="G29" s="90"/>
      <c r="H29" s="36"/>
      <c r="I29" s="36"/>
      <c r="J29" s="36"/>
      <c r="K29" s="36"/>
      <c r="L29" s="36"/>
      <c r="M29" s="62"/>
      <c r="N29" s="36"/>
      <c r="O29" s="36"/>
      <c r="P29" s="36"/>
      <c r="Q29" s="36"/>
      <c r="R29" s="36"/>
      <c r="S29" s="36"/>
      <c r="T29" s="36"/>
      <c r="U29" s="36"/>
      <c r="V29" s="36"/>
      <c r="W29" s="62"/>
      <c r="X29" s="62"/>
      <c r="Y29" s="63"/>
      <c r="Z29" s="63"/>
    </row>
    <row r="30" spans="2:29" x14ac:dyDescent="0.2">
      <c r="C30" s="87"/>
      <c r="U30" s="40"/>
    </row>
    <row r="31" spans="2:29" x14ac:dyDescent="0.2">
      <c r="C31" s="87"/>
    </row>
    <row r="32" spans="2:29" s="34" customFormat="1" x14ac:dyDescent="0.2">
      <c r="B32" s="32"/>
      <c r="C32" s="89"/>
      <c r="D32" s="33">
        <f>MIN(D5:D31)</f>
        <v>0</v>
      </c>
      <c r="E32" s="33">
        <f t="shared" ref="E32:V32" si="0">MIN(E5:E31)</f>
        <v>0</v>
      </c>
      <c r="F32" s="33">
        <f t="shared" si="0"/>
        <v>0</v>
      </c>
      <c r="G32" s="33">
        <f t="shared" si="0"/>
        <v>0</v>
      </c>
      <c r="H32" s="33">
        <f t="shared" si="0"/>
        <v>0</v>
      </c>
      <c r="I32" s="33">
        <f t="shared" si="0"/>
        <v>0</v>
      </c>
      <c r="J32" s="33">
        <f t="shared" si="0"/>
        <v>0</v>
      </c>
      <c r="K32" s="33">
        <f t="shared" si="0"/>
        <v>0</v>
      </c>
      <c r="L32" s="33">
        <f t="shared" si="0"/>
        <v>0</v>
      </c>
      <c r="M32" s="33">
        <f t="shared" si="0"/>
        <v>0</v>
      </c>
      <c r="N32" s="33">
        <f t="shared" si="0"/>
        <v>0</v>
      </c>
      <c r="O32" s="33">
        <f t="shared" si="0"/>
        <v>0</v>
      </c>
      <c r="P32" s="33">
        <f t="shared" si="0"/>
        <v>0</v>
      </c>
      <c r="Q32" s="33">
        <f t="shared" si="0"/>
        <v>0</v>
      </c>
      <c r="R32" s="33">
        <f t="shared" si="0"/>
        <v>0</v>
      </c>
      <c r="S32" s="33">
        <f t="shared" si="0"/>
        <v>0</v>
      </c>
      <c r="T32" s="33">
        <f t="shared" si="0"/>
        <v>0</v>
      </c>
      <c r="U32" s="33">
        <f t="shared" si="0"/>
        <v>0</v>
      </c>
      <c r="V32" s="33">
        <f t="shared" si="0"/>
        <v>0</v>
      </c>
      <c r="W32" s="33"/>
      <c r="X32" s="33">
        <f>SUM(D32:V32)-M32</f>
        <v>0</v>
      </c>
      <c r="Y32" s="58"/>
      <c r="Z32" s="58"/>
      <c r="AC32" s="102"/>
    </row>
    <row r="34" spans="2:29" s="44" customFormat="1" x14ac:dyDescent="0.2">
      <c r="B34" s="41"/>
      <c r="C34" s="88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43"/>
      <c r="Y34" s="64"/>
      <c r="Z34" s="64"/>
      <c r="AC34" s="105"/>
    </row>
    <row r="35" spans="2:29" x14ac:dyDescent="0.2">
      <c r="B35" s="34" t="s">
        <v>42</v>
      </c>
      <c r="C35" s="102"/>
      <c r="D35" s="34"/>
      <c r="E35" s="34"/>
      <c r="F35" s="34"/>
      <c r="G35" s="34"/>
      <c r="H35" s="34"/>
    </row>
    <row r="36" spans="2:29" x14ac:dyDescent="0.2">
      <c r="B36" s="101"/>
      <c r="C36" s="103"/>
      <c r="D36" s="35"/>
      <c r="E36" s="35"/>
      <c r="F36" s="35"/>
      <c r="G36" s="35"/>
      <c r="H36" s="35"/>
    </row>
    <row r="37" spans="2:29" x14ac:dyDescent="0.2">
      <c r="B37" s="39"/>
      <c r="C37" s="104"/>
      <c r="D37" s="39"/>
      <c r="E37" s="39"/>
      <c r="F37" s="39"/>
      <c r="G37" s="39"/>
      <c r="H37" s="39"/>
    </row>
    <row r="38" spans="2:29" x14ac:dyDescent="0.2">
      <c r="B38" s="34" t="s">
        <v>49</v>
      </c>
      <c r="C38" s="104" t="s">
        <v>50</v>
      </c>
      <c r="D38" s="39"/>
      <c r="E38" s="39"/>
      <c r="F38" s="39"/>
      <c r="G38" s="39"/>
      <c r="H38" s="39"/>
    </row>
    <row r="39" spans="2:29" x14ac:dyDescent="0.2">
      <c r="B39" s="39"/>
      <c r="C39" s="104"/>
      <c r="D39" s="39"/>
      <c r="E39" s="39"/>
      <c r="F39" s="39"/>
      <c r="G39" s="39"/>
      <c r="H39" s="39"/>
    </row>
    <row r="40" spans="2:29" x14ac:dyDescent="0.2">
      <c r="B40" s="39" t="s">
        <v>43</v>
      </c>
      <c r="C40" s="104">
        <f>(27*B36)/100</f>
        <v>0</v>
      </c>
      <c r="D40" s="39"/>
      <c r="E40" s="39"/>
      <c r="F40" s="39"/>
      <c r="G40" s="39"/>
      <c r="H40" s="39"/>
    </row>
    <row r="41" spans="2:29" s="44" customFormat="1" x14ac:dyDescent="0.2">
      <c r="B41" s="39" t="s">
        <v>48</v>
      </c>
      <c r="C41" s="104">
        <f>(23*B36)/100</f>
        <v>0</v>
      </c>
      <c r="D41" s="39"/>
      <c r="E41" s="39"/>
      <c r="F41" s="39"/>
      <c r="G41" s="39"/>
      <c r="H41" s="39"/>
      <c r="I41" s="42"/>
      <c r="J41" s="42"/>
      <c r="K41" s="42"/>
      <c r="M41" s="43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43"/>
      <c r="Y41" s="64"/>
      <c r="Z41" s="64"/>
      <c r="AC41" s="105"/>
    </row>
    <row r="42" spans="2:29" x14ac:dyDescent="0.2">
      <c r="B42" s="39" t="s">
        <v>44</v>
      </c>
      <c r="C42" s="104">
        <f>(20*B36)/100</f>
        <v>0</v>
      </c>
      <c r="D42" s="39"/>
      <c r="E42" s="39"/>
      <c r="F42" s="39"/>
      <c r="G42" s="39"/>
      <c r="H42" s="39"/>
    </row>
    <row r="43" spans="2:29" x14ac:dyDescent="0.2">
      <c r="B43" s="39"/>
      <c r="C43" s="104"/>
      <c r="D43" s="39"/>
      <c r="E43" s="39"/>
      <c r="F43" s="39"/>
      <c r="G43" s="39"/>
      <c r="H43" s="39"/>
    </row>
    <row r="44" spans="2:29" x14ac:dyDescent="0.2">
      <c r="B44" s="39" t="s">
        <v>45</v>
      </c>
      <c r="C44" s="104">
        <f>(15*B36)/100</f>
        <v>0</v>
      </c>
      <c r="D44" s="39"/>
      <c r="E44" s="39"/>
      <c r="F44" s="39"/>
      <c r="G44" s="39"/>
      <c r="H44" s="39"/>
    </row>
    <row r="45" spans="2:29" x14ac:dyDescent="0.2">
      <c r="B45" s="39" t="s">
        <v>46</v>
      </c>
      <c r="C45" s="104">
        <f>(10*B36)/100</f>
        <v>0</v>
      </c>
      <c r="D45" s="39"/>
      <c r="E45" s="39"/>
      <c r="F45" s="39"/>
      <c r="G45" s="39"/>
      <c r="H45" s="39"/>
    </row>
    <row r="46" spans="2:29" x14ac:dyDescent="0.2">
      <c r="B46" s="39" t="s">
        <v>47</v>
      </c>
      <c r="C46" s="104">
        <f>(5*B36)/100</f>
        <v>0</v>
      </c>
      <c r="D46" s="39"/>
      <c r="E46" s="39"/>
      <c r="F46" s="39"/>
      <c r="G46" s="39"/>
      <c r="H46" s="39"/>
    </row>
    <row r="47" spans="2:29" x14ac:dyDescent="0.2">
      <c r="B47" s="39"/>
      <c r="C47" s="104"/>
      <c r="D47" s="39"/>
      <c r="E47" s="39"/>
      <c r="F47" s="39"/>
      <c r="G47" s="39"/>
      <c r="H47" s="39"/>
    </row>
    <row r="48" spans="2:29" x14ac:dyDescent="0.2">
      <c r="B48" s="39"/>
      <c r="C48" s="104"/>
      <c r="D48" s="39"/>
      <c r="E48" s="39"/>
      <c r="F48" s="39"/>
      <c r="G48" s="39"/>
      <c r="H48" s="39"/>
    </row>
    <row r="49" spans="2:9" x14ac:dyDescent="0.2">
      <c r="B49" s="39"/>
      <c r="C49" s="102">
        <f>SUM(C40:C46)</f>
        <v>0</v>
      </c>
      <c r="D49" s="39"/>
      <c r="E49" s="39"/>
      <c r="F49" s="39"/>
      <c r="G49" s="39"/>
      <c r="H49" s="39"/>
    </row>
    <row r="50" spans="2:9" x14ac:dyDescent="0.2">
      <c r="B50" s="39"/>
      <c r="C50" s="104"/>
      <c r="D50" s="39"/>
      <c r="E50" s="39"/>
      <c r="F50" s="39"/>
      <c r="G50" s="39"/>
      <c r="H50" s="39"/>
    </row>
    <row r="51" spans="2:9" x14ac:dyDescent="0.2">
      <c r="C51" s="39"/>
      <c r="D51" s="104"/>
      <c r="E51" s="39"/>
      <c r="F51" s="39"/>
      <c r="G51" s="39"/>
      <c r="H51" s="39"/>
      <c r="I51" s="39"/>
    </row>
    <row r="52" spans="2:9" x14ac:dyDescent="0.2">
      <c r="C52" s="39"/>
      <c r="D52" s="104"/>
      <c r="E52" s="39"/>
      <c r="F52" s="39"/>
      <c r="G52" s="39"/>
      <c r="H52" s="39"/>
      <c r="I52" s="39"/>
    </row>
  </sheetData>
  <sortState ref="C5:Z27">
    <sortCondition ref="X5:X27"/>
    <sortCondition ref="Y5:Y27"/>
  </sortState>
  <phoneticPr fontId="5" type="noConversion"/>
  <pageMargins left="0.75" right="0.75" top="1" bottom="1" header="0.5" footer="0.5"/>
  <pageSetup paperSize="9" fitToHeight="2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zoomScale="150" zoomScaleNormal="150" zoomScalePageLayoutView="150" workbookViewId="0">
      <pane ySplit="5" topLeftCell="A6" activePane="bottomLeft" state="frozen"/>
      <selection pane="bottomLeft" activeCell="A7" sqref="A7"/>
    </sheetView>
  </sheetViews>
  <sheetFormatPr defaultColWidth="4.42578125" defaultRowHeight="12.75" x14ac:dyDescent="0.2"/>
  <cols>
    <col min="1" max="1" width="9.140625" style="12" customWidth="1"/>
    <col min="2" max="2" width="6" style="53" customWidth="1"/>
    <col min="3" max="6" width="5.42578125" style="14" customWidth="1"/>
    <col min="7" max="7" width="6" style="14" customWidth="1"/>
    <col min="8" max="11" width="5.42578125" style="14" customWidth="1"/>
    <col min="12" max="12" width="5.42578125" style="31" customWidth="1"/>
    <col min="13" max="21" width="5.42578125" style="14" customWidth="1"/>
    <col min="22" max="22" width="5.42578125" style="30" customWidth="1"/>
    <col min="23" max="23" width="5.42578125" style="56" customWidth="1"/>
    <col min="24" max="16384" width="4.42578125" style="12"/>
  </cols>
  <sheetData>
    <row r="1" spans="1:39" x14ac:dyDescent="0.2">
      <c r="B1" s="53" t="s">
        <v>24</v>
      </c>
    </row>
    <row r="2" spans="1:39" ht="13.5" thickBot="1" x14ac:dyDescent="0.25"/>
    <row r="3" spans="1:39" s="14" customFormat="1" x14ac:dyDescent="0.2">
      <c r="B3" s="54" t="s">
        <v>22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57" t="s">
        <v>25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6">
        <v>18</v>
      </c>
      <c r="V3" s="159" t="s">
        <v>13</v>
      </c>
      <c r="W3" s="154" t="s">
        <v>18</v>
      </c>
    </row>
    <row r="4" spans="1:39" s="14" customFormat="1" x14ac:dyDescent="0.2">
      <c r="B4" s="55" t="s">
        <v>23</v>
      </c>
      <c r="C4" s="15">
        <v>5</v>
      </c>
      <c r="D4" s="15">
        <v>3</v>
      </c>
      <c r="E4" s="15">
        <v>4</v>
      </c>
      <c r="F4" s="15">
        <v>5</v>
      </c>
      <c r="G4" s="15">
        <v>4</v>
      </c>
      <c r="H4" s="15">
        <v>3</v>
      </c>
      <c r="I4" s="15">
        <v>5</v>
      </c>
      <c r="J4" s="15">
        <v>3</v>
      </c>
      <c r="K4" s="15">
        <v>4</v>
      </c>
      <c r="L4" s="158"/>
      <c r="M4" s="15">
        <v>4</v>
      </c>
      <c r="N4" s="15">
        <v>4</v>
      </c>
      <c r="O4" s="15">
        <v>3</v>
      </c>
      <c r="P4" s="15">
        <v>4</v>
      </c>
      <c r="Q4" s="15">
        <v>5</v>
      </c>
      <c r="R4" s="15">
        <v>3</v>
      </c>
      <c r="S4" s="15">
        <v>4</v>
      </c>
      <c r="T4" s="15">
        <v>4</v>
      </c>
      <c r="U4" s="17">
        <v>5</v>
      </c>
      <c r="V4" s="160"/>
      <c r="W4" s="155"/>
    </row>
    <row r="5" spans="1:39" s="14" customFormat="1" ht="13.5" thickBot="1" x14ac:dyDescent="0.25">
      <c r="B5" s="107" t="s">
        <v>15</v>
      </c>
      <c r="C5" s="108">
        <v>6</v>
      </c>
      <c r="D5" s="108">
        <v>18</v>
      </c>
      <c r="E5" s="108">
        <v>10</v>
      </c>
      <c r="F5" s="108">
        <v>4</v>
      </c>
      <c r="G5" s="108">
        <v>2</v>
      </c>
      <c r="H5" s="108">
        <v>16</v>
      </c>
      <c r="I5" s="108">
        <v>14</v>
      </c>
      <c r="J5" s="108">
        <v>12</v>
      </c>
      <c r="K5" s="108">
        <v>8</v>
      </c>
      <c r="L5" s="109">
        <v>36</v>
      </c>
      <c r="M5" s="108">
        <v>15</v>
      </c>
      <c r="N5" s="108">
        <v>3</v>
      </c>
      <c r="O5" s="108">
        <v>13</v>
      </c>
      <c r="P5" s="108">
        <v>9</v>
      </c>
      <c r="Q5" s="108">
        <v>7</v>
      </c>
      <c r="R5" s="108">
        <v>17</v>
      </c>
      <c r="S5" s="108">
        <v>1</v>
      </c>
      <c r="T5" s="108">
        <v>5</v>
      </c>
      <c r="U5" s="110">
        <v>11</v>
      </c>
      <c r="V5" s="106">
        <v>36</v>
      </c>
      <c r="W5" s="156"/>
    </row>
    <row r="6" spans="1:39" ht="13.5" thickTop="1" x14ac:dyDescent="0.2">
      <c r="C6" s="61"/>
      <c r="D6" s="61"/>
      <c r="E6" s="61"/>
      <c r="F6" s="61"/>
      <c r="G6" s="61"/>
      <c r="H6" s="61"/>
      <c r="I6" s="61"/>
      <c r="J6" s="61"/>
      <c r="K6" s="61"/>
      <c r="L6" s="78"/>
      <c r="M6" s="61"/>
      <c r="N6" s="61"/>
      <c r="O6" s="61"/>
      <c r="P6" s="61"/>
      <c r="Q6" s="61"/>
      <c r="R6" s="61"/>
      <c r="S6" s="61"/>
      <c r="T6" s="61"/>
      <c r="U6" s="61"/>
      <c r="V6" s="78"/>
      <c r="W6" s="78"/>
      <c r="X6" s="23"/>
      <c r="Y6" s="8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</row>
    <row r="7" spans="1:39" x14ac:dyDescent="0.2">
      <c r="C7" s="61"/>
      <c r="D7" s="61"/>
      <c r="E7" s="61"/>
      <c r="F7" s="61"/>
      <c r="G7" s="61"/>
      <c r="H7" s="61"/>
      <c r="I7" s="61"/>
      <c r="J7" s="61"/>
      <c r="K7" s="61"/>
      <c r="L7" s="78"/>
      <c r="M7" s="61"/>
      <c r="N7" s="61"/>
      <c r="O7" s="61"/>
      <c r="P7" s="61"/>
      <c r="Q7" s="61"/>
      <c r="R7" s="61"/>
      <c r="S7" s="61"/>
      <c r="T7" s="61"/>
      <c r="U7" s="61"/>
      <c r="V7" s="78"/>
      <c r="W7" s="78"/>
      <c r="X7" s="23"/>
      <c r="Y7" s="8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spans="1:39" x14ac:dyDescent="0.2">
      <c r="C8" s="61"/>
      <c r="D8" s="61"/>
      <c r="E8" s="61"/>
      <c r="F8" s="61"/>
      <c r="G8" s="61"/>
      <c r="H8" s="61"/>
      <c r="I8" s="61"/>
      <c r="J8" s="61"/>
      <c r="K8" s="61"/>
      <c r="L8" s="78"/>
      <c r="M8" s="61"/>
      <c r="N8" s="61"/>
      <c r="O8" s="61"/>
      <c r="P8" s="61"/>
      <c r="Q8" s="61"/>
      <c r="R8" s="61"/>
      <c r="S8" s="61"/>
      <c r="T8" s="61"/>
      <c r="U8" s="61"/>
      <c r="V8" s="78"/>
      <c r="W8" s="78"/>
      <c r="X8" s="23"/>
      <c r="Y8" s="8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</row>
    <row r="9" spans="1:39" x14ac:dyDescent="0.2">
      <c r="A9" s="111"/>
      <c r="B9" s="111"/>
      <c r="C9" s="61"/>
      <c r="D9" s="79"/>
      <c r="E9" s="79"/>
      <c r="F9" s="79"/>
      <c r="G9" s="79"/>
      <c r="H9" s="79"/>
      <c r="I9" s="79"/>
      <c r="J9" s="79"/>
      <c r="K9" s="79"/>
      <c r="L9" s="80"/>
      <c r="M9" s="79"/>
      <c r="N9" s="79"/>
      <c r="O9" s="79"/>
      <c r="P9" s="79"/>
      <c r="Q9" s="79"/>
      <c r="R9" s="79"/>
      <c r="S9" s="79"/>
      <c r="T9" s="79"/>
      <c r="U9" s="79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</row>
    <row r="10" spans="1:39" s="113" customFormat="1" x14ac:dyDescent="0.2">
      <c r="A10" s="111"/>
      <c r="B10" s="53"/>
      <c r="C10" s="14"/>
      <c r="D10" s="14"/>
      <c r="E10" s="14"/>
      <c r="F10" s="14"/>
      <c r="G10" s="14"/>
      <c r="H10" s="14"/>
      <c r="I10" s="14"/>
      <c r="J10" s="14"/>
      <c r="K10" s="14"/>
      <c r="L10" s="31"/>
      <c r="M10" s="14"/>
      <c r="N10" s="14"/>
      <c r="O10" s="14"/>
      <c r="P10" s="14"/>
      <c r="Q10" s="14"/>
      <c r="R10" s="14"/>
      <c r="S10" s="14"/>
      <c r="T10" s="14"/>
      <c r="U10" s="14"/>
    </row>
    <row r="11" spans="1:39" s="113" customFormat="1" x14ac:dyDescent="0.2">
      <c r="B11" s="112"/>
      <c r="C11" s="121" t="e">
        <f>AVERAGE(#REF!)</f>
        <v>#REF!</v>
      </c>
      <c r="D11" s="121" t="e">
        <f>AVERAGE(#REF!)</f>
        <v>#REF!</v>
      </c>
      <c r="E11" s="121" t="e">
        <f>AVERAGE(#REF!)</f>
        <v>#REF!</v>
      </c>
      <c r="F11" s="121" t="e">
        <f>AVERAGE(#REF!)</f>
        <v>#REF!</v>
      </c>
      <c r="G11" s="121" t="e">
        <f>AVERAGE(#REF!)</f>
        <v>#REF!</v>
      </c>
      <c r="H11" s="121" t="e">
        <f>AVERAGE(#REF!)</f>
        <v>#REF!</v>
      </c>
      <c r="I11" s="121" t="e">
        <f>AVERAGE(#REF!)</f>
        <v>#REF!</v>
      </c>
      <c r="J11" s="121" t="e">
        <f>AVERAGE(#REF!)</f>
        <v>#REF!</v>
      </c>
      <c r="K11" s="121" t="e">
        <f>AVERAGE(#REF!)</f>
        <v>#REF!</v>
      </c>
      <c r="L11" s="121" t="e">
        <f>AVERAGE(#REF!)</f>
        <v>#REF!</v>
      </c>
      <c r="M11" s="121" t="e">
        <f>AVERAGE(#REF!)</f>
        <v>#REF!</v>
      </c>
      <c r="N11" s="121" t="e">
        <f>AVERAGE(#REF!)</f>
        <v>#REF!</v>
      </c>
      <c r="O11" s="121" t="e">
        <f>AVERAGE(#REF!)</f>
        <v>#REF!</v>
      </c>
      <c r="P11" s="121" t="e">
        <f>AVERAGE(#REF!)</f>
        <v>#REF!</v>
      </c>
      <c r="Q11" s="121" t="e">
        <f>AVERAGE(#REF!)</f>
        <v>#REF!</v>
      </c>
      <c r="R11" s="121" t="e">
        <f>AVERAGE(#REF!)</f>
        <v>#REF!</v>
      </c>
      <c r="S11" s="121" t="e">
        <f>AVERAGE(#REF!)</f>
        <v>#REF!</v>
      </c>
      <c r="T11" s="121" t="e">
        <f>AVERAGE(#REF!)</f>
        <v>#REF!</v>
      </c>
      <c r="U11" s="121" t="e">
        <f>AVERAGE(#REF!)</f>
        <v>#REF!</v>
      </c>
      <c r="V11" s="121" t="e">
        <f>AVERAGE(#REF!)</f>
        <v>#REF!</v>
      </c>
      <c r="W11" s="121" t="e">
        <f>AVERAGE(#REF!)</f>
        <v>#REF!</v>
      </c>
    </row>
    <row r="12" spans="1:39" s="113" customFormat="1" ht="12.95" customHeight="1" x14ac:dyDescent="0.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4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39" ht="18" customHeight="1" x14ac:dyDescent="0.2">
      <c r="A13" s="113"/>
      <c r="B13" s="112"/>
      <c r="C13" s="112" t="e">
        <f t="shared" ref="C13:K13" si="0">C11-C4</f>
        <v>#REF!</v>
      </c>
      <c r="D13" s="120" t="e">
        <f t="shared" si="0"/>
        <v>#REF!</v>
      </c>
      <c r="E13" s="112" t="e">
        <f t="shared" si="0"/>
        <v>#REF!</v>
      </c>
      <c r="F13" s="112" t="e">
        <f t="shared" si="0"/>
        <v>#REF!</v>
      </c>
      <c r="G13" s="115" t="e">
        <f t="shared" si="0"/>
        <v>#REF!</v>
      </c>
      <c r="H13" s="112" t="e">
        <f t="shared" si="0"/>
        <v>#REF!</v>
      </c>
      <c r="I13" s="118" t="e">
        <f t="shared" si="0"/>
        <v>#REF!</v>
      </c>
      <c r="J13" s="119" t="e">
        <f t="shared" si="0"/>
        <v>#REF!</v>
      </c>
      <c r="K13" s="116" t="e">
        <f t="shared" si="0"/>
        <v>#REF!</v>
      </c>
      <c r="L13" s="112"/>
      <c r="M13" s="112" t="e">
        <f t="shared" ref="M13:U13" si="1">M11-M4</f>
        <v>#REF!</v>
      </c>
      <c r="N13" s="117" t="e">
        <f t="shared" si="1"/>
        <v>#REF!</v>
      </c>
      <c r="O13" s="112" t="e">
        <f t="shared" si="1"/>
        <v>#REF!</v>
      </c>
      <c r="P13" s="112" t="e">
        <f t="shared" si="1"/>
        <v>#REF!</v>
      </c>
      <c r="Q13" s="112" t="e">
        <f t="shared" si="1"/>
        <v>#REF!</v>
      </c>
      <c r="R13" s="120" t="e">
        <f t="shared" si="1"/>
        <v>#REF!</v>
      </c>
      <c r="S13" s="119" t="e">
        <f t="shared" si="1"/>
        <v>#REF!</v>
      </c>
      <c r="T13" s="116" t="e">
        <f t="shared" si="1"/>
        <v>#REF!</v>
      </c>
      <c r="U13" s="112" t="e">
        <f t="shared" si="1"/>
        <v>#REF!</v>
      </c>
    </row>
    <row r="14" spans="1:39" x14ac:dyDescent="0.2">
      <c r="A14" s="53" t="s">
        <v>51</v>
      </c>
      <c r="C14" s="14">
        <v>12</v>
      </c>
      <c r="D14" s="14">
        <v>18</v>
      </c>
      <c r="E14" s="14">
        <v>14</v>
      </c>
      <c r="F14" s="14">
        <v>10</v>
      </c>
      <c r="G14" s="14">
        <v>4</v>
      </c>
      <c r="H14" s="14">
        <v>16</v>
      </c>
      <c r="I14" s="14">
        <v>8</v>
      </c>
      <c r="J14" s="14">
        <v>6</v>
      </c>
      <c r="K14" s="14">
        <v>2</v>
      </c>
      <c r="M14" s="14">
        <v>15</v>
      </c>
      <c r="N14" s="14">
        <v>3</v>
      </c>
      <c r="O14" s="14">
        <v>13</v>
      </c>
      <c r="P14" s="14">
        <v>9</v>
      </c>
      <c r="Q14" s="14">
        <v>7</v>
      </c>
      <c r="R14" s="14">
        <v>17</v>
      </c>
      <c r="S14" s="14">
        <v>5</v>
      </c>
      <c r="T14" s="14">
        <v>1</v>
      </c>
      <c r="U14" s="14">
        <v>11</v>
      </c>
    </row>
    <row r="15" spans="1:39" ht="23.1" customHeight="1" x14ac:dyDescent="0.2">
      <c r="C15" s="14">
        <v>6</v>
      </c>
      <c r="D15" s="14">
        <v>18</v>
      </c>
      <c r="E15" s="14">
        <v>10</v>
      </c>
      <c r="F15" s="14">
        <v>4</v>
      </c>
      <c r="G15" s="14">
        <v>2</v>
      </c>
      <c r="H15" s="14">
        <v>16</v>
      </c>
      <c r="I15" s="14">
        <v>14</v>
      </c>
      <c r="J15" s="14">
        <v>12</v>
      </c>
      <c r="K15" s="14">
        <v>8</v>
      </c>
      <c r="M15" s="14">
        <v>15</v>
      </c>
      <c r="N15" s="14">
        <v>3</v>
      </c>
      <c r="O15" s="14">
        <v>13</v>
      </c>
      <c r="P15" s="14">
        <v>9</v>
      </c>
      <c r="Q15" s="14">
        <v>7</v>
      </c>
      <c r="R15" s="14">
        <v>17</v>
      </c>
      <c r="S15" s="14">
        <v>1</v>
      </c>
      <c r="T15" s="14">
        <v>5</v>
      </c>
      <c r="U15" s="14">
        <v>11</v>
      </c>
    </row>
  </sheetData>
  <sortState ref="C6:W241">
    <sortCondition ref="W6:W241"/>
  </sortState>
  <mergeCells count="3">
    <mergeCell ref="W3:W5"/>
    <mergeCell ref="L3:L4"/>
    <mergeCell ref="V3:V4"/>
  </mergeCells>
  <phoneticPr fontId="5" type="noConversion"/>
  <pageMargins left="0.75" right="0.75" top="1" bottom="1" header="0.5" footer="0.5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E34"/>
  <sheetViews>
    <sheetView zoomScale="125" zoomScaleNormal="125" zoomScalePageLayoutView="125" workbookViewId="0">
      <selection activeCell="F41" sqref="A1:F41"/>
    </sheetView>
  </sheetViews>
  <sheetFormatPr defaultColWidth="10.85546875" defaultRowHeight="12.75" x14ac:dyDescent="0.2"/>
  <cols>
    <col min="1" max="1" width="3.85546875" style="74" bestFit="1" customWidth="1"/>
    <col min="2" max="2" width="57" style="127" customWidth="1"/>
    <col min="3" max="3" width="10.42578125" style="74" hidden="1" customWidth="1"/>
    <col min="4" max="4" width="38.42578125" style="74" hidden="1" customWidth="1"/>
    <col min="5" max="5" width="20.42578125" style="128" customWidth="1"/>
    <col min="6" max="16384" width="10.85546875" style="72"/>
  </cols>
  <sheetData>
    <row r="2" spans="1:5" x14ac:dyDescent="0.2">
      <c r="A2" s="83"/>
      <c r="B2" s="122" t="s">
        <v>75</v>
      </c>
      <c r="C2" s="83"/>
      <c r="D2" s="83"/>
      <c r="E2" s="123"/>
    </row>
    <row r="3" spans="1:5" x14ac:dyDescent="0.2">
      <c r="A3" s="83"/>
      <c r="B3" s="124"/>
      <c r="C3" s="83"/>
      <c r="D3" s="83"/>
      <c r="E3" s="123"/>
    </row>
    <row r="4" spans="1:5" x14ac:dyDescent="0.2">
      <c r="A4" s="83">
        <v>1</v>
      </c>
      <c r="B4" s="124" t="s">
        <v>53</v>
      </c>
      <c r="C4" s="83">
        <v>5</v>
      </c>
      <c r="D4" s="125" t="s">
        <v>58</v>
      </c>
      <c r="E4" s="123"/>
    </row>
    <row r="5" spans="1:5" x14ac:dyDescent="0.2">
      <c r="A5" s="83">
        <v>2</v>
      </c>
      <c r="B5" s="124" t="s">
        <v>70</v>
      </c>
      <c r="C5" s="83">
        <v>2</v>
      </c>
      <c r="D5" s="125" t="s">
        <v>59</v>
      </c>
      <c r="E5" s="123"/>
    </row>
    <row r="6" spans="1:5" ht="25.5" x14ac:dyDescent="0.2">
      <c r="A6" s="83">
        <v>3</v>
      </c>
      <c r="B6" s="124" t="s">
        <v>54</v>
      </c>
      <c r="C6" s="83">
        <v>91</v>
      </c>
      <c r="D6" s="83"/>
      <c r="E6" s="123"/>
    </row>
    <row r="7" spans="1:5" x14ac:dyDescent="0.2">
      <c r="A7" s="83">
        <v>4</v>
      </c>
      <c r="B7" s="124" t="s">
        <v>55</v>
      </c>
      <c r="C7" s="83" t="s">
        <v>60</v>
      </c>
      <c r="D7" s="83" t="s">
        <v>61</v>
      </c>
      <c r="E7" s="123"/>
    </row>
    <row r="8" spans="1:5" x14ac:dyDescent="0.2">
      <c r="A8" s="83">
        <v>5</v>
      </c>
      <c r="B8" s="124" t="s">
        <v>72</v>
      </c>
      <c r="C8" s="83" t="s">
        <v>62</v>
      </c>
      <c r="D8" s="125" t="s">
        <v>63</v>
      </c>
      <c r="E8" s="123"/>
    </row>
    <row r="9" spans="1:5" x14ac:dyDescent="0.2">
      <c r="A9" s="83">
        <v>6</v>
      </c>
      <c r="B9" s="124" t="s">
        <v>73</v>
      </c>
      <c r="C9" s="83" t="s">
        <v>64</v>
      </c>
      <c r="D9" s="83" t="s">
        <v>65</v>
      </c>
      <c r="E9" s="123"/>
    </row>
    <row r="10" spans="1:5" x14ac:dyDescent="0.2">
      <c r="A10" s="83">
        <v>7</v>
      </c>
      <c r="B10" s="124" t="s">
        <v>56</v>
      </c>
      <c r="C10" s="83" t="s">
        <v>66</v>
      </c>
      <c r="D10" s="83" t="s">
        <v>67</v>
      </c>
      <c r="E10" s="123"/>
    </row>
    <row r="11" spans="1:5" x14ac:dyDescent="0.2">
      <c r="A11" s="83">
        <v>8</v>
      </c>
      <c r="B11" s="124" t="s">
        <v>57</v>
      </c>
      <c r="C11" s="83">
        <v>11</v>
      </c>
      <c r="D11" s="83" t="s">
        <v>68</v>
      </c>
      <c r="E11" s="123"/>
    </row>
    <row r="12" spans="1:5" ht="25.5" x14ac:dyDescent="0.2">
      <c r="A12" s="83">
        <v>9</v>
      </c>
      <c r="B12" s="124" t="s">
        <v>71</v>
      </c>
      <c r="C12" s="83"/>
      <c r="D12" s="83" t="s">
        <v>69</v>
      </c>
      <c r="E12" s="123"/>
    </row>
    <row r="13" spans="1:5" x14ac:dyDescent="0.2">
      <c r="A13" s="83">
        <v>10</v>
      </c>
      <c r="B13" s="124" t="s">
        <v>74</v>
      </c>
      <c r="C13" s="83">
        <v>235</v>
      </c>
      <c r="D13" s="83"/>
      <c r="E13" s="123"/>
    </row>
    <row r="14" spans="1:5" x14ac:dyDescent="0.2">
      <c r="A14" s="83"/>
      <c r="B14" s="124"/>
      <c r="C14" s="83"/>
      <c r="D14" s="83"/>
      <c r="E14" s="123"/>
    </row>
    <row r="15" spans="1:5" x14ac:dyDescent="0.2">
      <c r="A15" s="83"/>
      <c r="B15" s="124"/>
      <c r="C15" s="83"/>
      <c r="D15" s="83"/>
      <c r="E15" s="123"/>
    </row>
    <row r="16" spans="1:5" ht="25.5" x14ac:dyDescent="0.2">
      <c r="A16" s="83"/>
      <c r="B16" s="124" t="s">
        <v>76</v>
      </c>
      <c r="C16" s="83">
        <v>486</v>
      </c>
      <c r="D16" s="83"/>
      <c r="E16" s="123"/>
    </row>
    <row r="17" spans="1:5" ht="25.5" x14ac:dyDescent="0.2">
      <c r="A17" s="83"/>
      <c r="B17" s="126" t="s">
        <v>77</v>
      </c>
      <c r="C17" s="83">
        <v>123</v>
      </c>
      <c r="D17" s="83"/>
      <c r="E17" s="123"/>
    </row>
    <row r="19" spans="1:5" x14ac:dyDescent="0.2">
      <c r="A19" s="83"/>
      <c r="B19" s="122" t="s">
        <v>75</v>
      </c>
      <c r="C19" s="83"/>
      <c r="D19" s="83"/>
      <c r="E19" s="123"/>
    </row>
    <row r="20" spans="1:5" x14ac:dyDescent="0.2">
      <c r="A20" s="83"/>
      <c r="B20" s="124"/>
      <c r="C20" s="83"/>
      <c r="D20" s="83"/>
      <c r="E20" s="123"/>
    </row>
    <row r="21" spans="1:5" x14ac:dyDescent="0.2">
      <c r="A21" s="83">
        <v>1</v>
      </c>
      <c r="B21" s="124" t="s">
        <v>53</v>
      </c>
      <c r="C21" s="83">
        <v>5</v>
      </c>
      <c r="D21" s="125" t="s">
        <v>58</v>
      </c>
      <c r="E21" s="123"/>
    </row>
    <row r="22" spans="1:5" x14ac:dyDescent="0.2">
      <c r="A22" s="83">
        <v>2</v>
      </c>
      <c r="B22" s="124" t="s">
        <v>70</v>
      </c>
      <c r="C22" s="83">
        <v>2</v>
      </c>
      <c r="D22" s="125" t="s">
        <v>59</v>
      </c>
      <c r="E22" s="123"/>
    </row>
    <row r="23" spans="1:5" ht="25.5" x14ac:dyDescent="0.2">
      <c r="A23" s="83">
        <v>3</v>
      </c>
      <c r="B23" s="124" t="s">
        <v>54</v>
      </c>
      <c r="C23" s="83">
        <v>91</v>
      </c>
      <c r="D23" s="83"/>
      <c r="E23" s="123"/>
    </row>
    <row r="24" spans="1:5" x14ac:dyDescent="0.2">
      <c r="A24" s="83">
        <v>4</v>
      </c>
      <c r="B24" s="124" t="s">
        <v>55</v>
      </c>
      <c r="C24" s="83" t="s">
        <v>60</v>
      </c>
      <c r="D24" s="83" t="s">
        <v>61</v>
      </c>
      <c r="E24" s="123"/>
    </row>
    <row r="25" spans="1:5" x14ac:dyDescent="0.2">
      <c r="A25" s="83">
        <v>5</v>
      </c>
      <c r="B25" s="124" t="s">
        <v>72</v>
      </c>
      <c r="C25" s="83" t="s">
        <v>62</v>
      </c>
      <c r="D25" s="125" t="s">
        <v>63</v>
      </c>
      <c r="E25" s="123"/>
    </row>
    <row r="26" spans="1:5" x14ac:dyDescent="0.2">
      <c r="A26" s="83">
        <v>6</v>
      </c>
      <c r="B26" s="124" t="s">
        <v>73</v>
      </c>
      <c r="C26" s="83" t="s">
        <v>64</v>
      </c>
      <c r="D26" s="83" t="s">
        <v>65</v>
      </c>
      <c r="E26" s="123"/>
    </row>
    <row r="27" spans="1:5" x14ac:dyDescent="0.2">
      <c r="A27" s="83">
        <v>7</v>
      </c>
      <c r="B27" s="124" t="s">
        <v>56</v>
      </c>
      <c r="C27" s="83" t="s">
        <v>66</v>
      </c>
      <c r="D27" s="83" t="s">
        <v>67</v>
      </c>
      <c r="E27" s="123"/>
    </row>
    <row r="28" spans="1:5" x14ac:dyDescent="0.2">
      <c r="A28" s="83">
        <v>8</v>
      </c>
      <c r="B28" s="124" t="s">
        <v>57</v>
      </c>
      <c r="C28" s="83">
        <v>11</v>
      </c>
      <c r="D28" s="83" t="s">
        <v>68</v>
      </c>
      <c r="E28" s="123"/>
    </row>
    <row r="29" spans="1:5" ht="25.5" x14ac:dyDescent="0.2">
      <c r="A29" s="83">
        <v>9</v>
      </c>
      <c r="B29" s="124" t="s">
        <v>71</v>
      </c>
      <c r="C29" s="83"/>
      <c r="D29" s="83" t="s">
        <v>69</v>
      </c>
      <c r="E29" s="123"/>
    </row>
    <row r="30" spans="1:5" x14ac:dyDescent="0.2">
      <c r="A30" s="83">
        <v>10</v>
      </c>
      <c r="B30" s="124" t="s">
        <v>74</v>
      </c>
      <c r="C30" s="83">
        <v>235</v>
      </c>
      <c r="D30" s="83"/>
      <c r="E30" s="123"/>
    </row>
    <row r="31" spans="1:5" x14ac:dyDescent="0.2">
      <c r="A31" s="83"/>
      <c r="B31" s="124"/>
      <c r="C31" s="83"/>
      <c r="D31" s="83"/>
      <c r="E31" s="123"/>
    </row>
    <row r="32" spans="1:5" x14ac:dyDescent="0.2">
      <c r="A32" s="83"/>
      <c r="B32" s="124"/>
      <c r="C32" s="83"/>
      <c r="D32" s="83"/>
      <c r="E32" s="123"/>
    </row>
    <row r="33" spans="1:5" ht="25.5" x14ac:dyDescent="0.2">
      <c r="A33" s="83"/>
      <c r="B33" s="124" t="s">
        <v>76</v>
      </c>
      <c r="C33" s="83">
        <v>486</v>
      </c>
      <c r="D33" s="83"/>
      <c r="E33" s="123"/>
    </row>
    <row r="34" spans="1:5" ht="25.5" x14ac:dyDescent="0.2">
      <c r="A34" s="83"/>
      <c r="B34" s="126" t="s">
        <v>77</v>
      </c>
      <c r="C34" s="83">
        <v>123</v>
      </c>
      <c r="D34" s="83"/>
      <c r="E34" s="123"/>
    </row>
  </sheetData>
  <phoneticPr fontId="5" type="noConversion"/>
  <pageMargins left="0.75" right="0.75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Blad1</vt:lpstr>
      <vt:lpstr>Ecelectic</vt:lpstr>
      <vt:lpstr>StenGK Lättast_Svårast</vt:lpstr>
      <vt:lpstr>Frågor</vt:lpstr>
      <vt:lpstr>Ecelectic!Utskriftsområde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55 statestik 2010</dc:title>
  <dc:creator>HSc</dc:creator>
  <cp:lastModifiedBy>Krister</cp:lastModifiedBy>
  <cp:lastPrinted>2013-09-11T11:10:50Z</cp:lastPrinted>
  <dcterms:created xsi:type="dcterms:W3CDTF">2009-03-18T20:39:34Z</dcterms:created>
  <dcterms:modified xsi:type="dcterms:W3CDTF">2018-04-18T14:13:05Z</dcterms:modified>
</cp:coreProperties>
</file>